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11430" tabRatio="595" firstSheet="12" activeTab="12"/>
  </bookViews>
  <sheets>
    <sheet name="JANUARY " sheetId="1" r:id="rId1"/>
    <sheet name="FEBRUARY " sheetId="18" r:id="rId2"/>
    <sheet name="MARCH " sheetId="3" r:id="rId3"/>
    <sheet name="APRIL " sheetId="4" r:id="rId4"/>
    <sheet name="MAY " sheetId="5" r:id="rId5"/>
    <sheet name="JUNE " sheetId="6" r:id="rId6"/>
    <sheet name="JULY " sheetId="7" r:id="rId7"/>
    <sheet name="AUGUST " sheetId="8" r:id="rId8"/>
    <sheet name="SEPTEMBER " sheetId="9" r:id="rId9"/>
    <sheet name="OCTOBER " sheetId="10" r:id="rId10"/>
    <sheet name="NOVEMBER " sheetId="11" r:id="rId11"/>
    <sheet name="DECEMBER" sheetId="22" r:id="rId12"/>
    <sheet name="Sheet1" sheetId="30" r:id="rId13"/>
  </sheets>
  <externalReferences>
    <externalReference r:id="rId14"/>
  </externalReferences>
  <definedNames>
    <definedName name="_xlnm._FilterDatabase" localSheetId="6" hidden="1">'JULY '!$A$2:$H$31</definedName>
    <definedName name="_xlnm._FilterDatabase" localSheetId="4" hidden="1">'MAY '!$A$4:$H$25</definedName>
    <definedName name="_xlnm._FilterDatabase" localSheetId="10" hidden="1">'NOVEMBER '!$A$2:$H$30</definedName>
    <definedName name="Excel_BuiltIn__FilterDatabase_3">'JANUARY '!$A$1:$G$77</definedName>
    <definedName name="Excel_BuiltIn__FilterDatabase_3_1">'JANUARY '!$A$1:$G$77</definedName>
    <definedName name="Excel_BuiltIn_Print_Area_6_1">'MARCH '!$A$1:$G$3</definedName>
    <definedName name="Excel_BuiltIn_Print_Area_6_1_1">'MARCH '!$A$1:$G$3</definedName>
    <definedName name="Excel_BuiltIn_Print_Area_6_1_1_1">'MARCH '!$A$1:$G$35</definedName>
    <definedName name="Excel_BuiltIn_Print_Area_6_1_1_1_1">'MARCH '!$A$1:$G$10</definedName>
    <definedName name="Excel_BuiltIn_Print_Area_7_1">'APRIL '!$A$1:$G$60</definedName>
    <definedName name="_xlnm.Print_Area" localSheetId="3">'APRIL '!$A$1:$H$63</definedName>
    <definedName name="_xlnm.Print_Area" localSheetId="7">'AUGUST '!$A$1:$H$58</definedName>
    <definedName name="_xlnm.Print_Area" localSheetId="11">DECEMBER!$A$1:$H$55</definedName>
    <definedName name="_xlnm.Print_Area" localSheetId="1">'FEBRUARY '!$A$1:$H$57</definedName>
    <definedName name="_xlnm.Print_Area" localSheetId="0">'JANUARY '!$A$1:$H$61</definedName>
    <definedName name="_xlnm.Print_Area" localSheetId="6">'JULY '!$A$1:$H$64</definedName>
    <definedName name="_xlnm.Print_Area" localSheetId="5">'JUNE '!$A$1:$I$65</definedName>
    <definedName name="_xlnm.Print_Area" localSheetId="2">'MARCH '!$A$1:$H$58</definedName>
    <definedName name="_xlnm.Print_Area" localSheetId="4">'MAY '!$A$1:$H$62</definedName>
    <definedName name="_xlnm.Print_Area" localSheetId="10">'NOVEMBER '!$A$1:$H$64</definedName>
    <definedName name="_xlnm.Print_Area" localSheetId="9">'OCTOBER '!$A$1:$H$62</definedName>
    <definedName name="_xlnm.Print_Area" localSheetId="8">'SEPTEMBER '!$A$1:$H$59</definedName>
    <definedName name="_xlnm.Print_Area" localSheetId="12">Sheet1!$A$1:$E$56</definedName>
    <definedName name="_xlnm.Print_Titles" localSheetId="3">'APRIL '!$2:$2</definedName>
    <definedName name="_xlnm.Print_Titles" localSheetId="7">'AUGUST '!$2:$2</definedName>
    <definedName name="_xlnm.Print_Titles" localSheetId="11">DECEMBER!$4:$4</definedName>
    <definedName name="_xlnm.Print_Titles" localSheetId="1">'FEBRUARY '!$2:$2</definedName>
    <definedName name="_xlnm.Print_Titles" localSheetId="0">'JANUARY '!$2:$2</definedName>
    <definedName name="_xlnm.Print_Titles" localSheetId="6">'JULY '!$2:$2</definedName>
    <definedName name="_xlnm.Print_Titles" localSheetId="5">'JUNE '!$2:$2</definedName>
    <definedName name="_xlnm.Print_Titles" localSheetId="2">'MARCH '!$2:$2</definedName>
    <definedName name="_xlnm.Print_Titles" localSheetId="4">'MAY '!$4:$4</definedName>
    <definedName name="_xlnm.Print_Titles" localSheetId="10">'NOVEMBER '!$2:$2</definedName>
    <definedName name="_xlnm.Print_Titles" localSheetId="9">'OCTOBER '!$2:$2</definedName>
    <definedName name="_xlnm.Print_Titles" localSheetId="8">'SEPTEMBER '!$4:$4</definedName>
  </definedNames>
  <calcPr calcId="145621"/>
</workbook>
</file>

<file path=xl/calcChain.xml><?xml version="1.0" encoding="utf-8"?>
<calcChain xmlns="http://schemas.openxmlformats.org/spreadsheetml/2006/main">
  <c r="F46" i="11" l="1"/>
  <c r="F49" i="11"/>
  <c r="F39" i="22" l="1"/>
  <c r="F53" i="22"/>
  <c r="F27" i="22"/>
  <c r="F48" i="22"/>
  <c r="F58" i="11"/>
  <c r="F51" i="11"/>
  <c r="F48" i="11"/>
  <c r="F42" i="22"/>
  <c r="F39" i="11"/>
  <c r="E30" i="11" l="1"/>
  <c r="F30" i="11"/>
  <c r="F59" i="11" l="1"/>
  <c r="F46" i="9" l="1"/>
  <c r="F43" i="9"/>
  <c r="F41" i="9"/>
  <c r="F57" i="10"/>
  <c r="F58" i="10"/>
  <c r="F59" i="10"/>
  <c r="F51" i="10"/>
  <c r="F50" i="10"/>
  <c r="F56" i="10"/>
  <c r="F49" i="10"/>
  <c r="F48" i="10"/>
  <c r="F45" i="10"/>
  <c r="F43" i="10"/>
  <c r="F30" i="9" l="1"/>
  <c r="F47" i="7" l="1"/>
  <c r="F61" i="7"/>
  <c r="F50" i="7"/>
  <c r="F56" i="9"/>
  <c r="F49" i="9"/>
  <c r="F47" i="9"/>
  <c r="F47" i="8" l="1"/>
  <c r="F54" i="8"/>
  <c r="F55" i="8"/>
  <c r="F56" i="8"/>
  <c r="F40" i="8"/>
  <c r="F45" i="8"/>
  <c r="F42" i="8"/>
  <c r="F44" i="8"/>
  <c r="F58" i="8" l="1"/>
  <c r="F48" i="8"/>
  <c r="F46" i="8"/>
  <c r="F29" i="8"/>
  <c r="E29" i="8"/>
  <c r="F49" i="7" l="1"/>
  <c r="F29" i="7"/>
  <c r="E29" i="7"/>
  <c r="F46" i="6"/>
  <c r="F51" i="6"/>
  <c r="F29" i="6"/>
  <c r="F47" i="6" l="1"/>
  <c r="E29" i="6"/>
  <c r="F57" i="5" l="1"/>
  <c r="F43" i="5"/>
  <c r="F48" i="5"/>
  <c r="F56" i="5"/>
  <c r="F58" i="5" l="1"/>
  <c r="E37" i="5"/>
  <c r="F45" i="5" l="1"/>
  <c r="F81" i="5" l="1"/>
  <c r="F46" i="4" l="1"/>
  <c r="F54" i="3" l="1"/>
  <c r="F39" i="3"/>
  <c r="F62" i="4" l="1"/>
  <c r="F49" i="4" l="1"/>
  <c r="F44" i="4"/>
  <c r="F58" i="4" l="1"/>
  <c r="F52" i="4"/>
  <c r="F50" i="4"/>
  <c r="F60" i="4"/>
  <c r="F44" i="3" l="1"/>
  <c r="F32" i="3"/>
  <c r="E32" i="3"/>
  <c r="F45" i="3" l="1"/>
  <c r="F52" i="6" l="1"/>
  <c r="F52" i="11" l="1"/>
  <c r="F51" i="7"/>
  <c r="F49" i="5"/>
  <c r="F38" i="18" l="1"/>
  <c r="F33" i="18" l="1"/>
  <c r="E33" i="18"/>
  <c r="F45" i="18"/>
  <c r="F43" i="18"/>
  <c r="F51" i="22" l="1"/>
  <c r="F45" i="22"/>
  <c r="F52" i="22"/>
  <c r="F32" i="1"/>
  <c r="E32" i="1"/>
  <c r="F55" i="9" l="1"/>
  <c r="F54" i="18"/>
  <c r="F40" i="18"/>
  <c r="F52" i="18"/>
  <c r="F46" i="18"/>
  <c r="F42" i="1" l="1"/>
  <c r="F58" i="1" l="1"/>
  <c r="F56" i="1"/>
  <c r="F54" i="1"/>
  <c r="F50" i="1"/>
  <c r="F44" i="1"/>
  <c r="F35" i="18" l="1"/>
  <c r="E35" i="18"/>
  <c r="G3" i="1" l="1"/>
  <c r="F47" i="22" l="1"/>
  <c r="E27" i="10" l="1"/>
  <c r="F45" i="9" l="1"/>
  <c r="F60" i="7" l="1"/>
  <c r="F59" i="7"/>
  <c r="F53" i="7"/>
  <c r="F62" i="6"/>
  <c r="F61" i="6"/>
  <c r="F60" i="6"/>
  <c r="F56" i="6"/>
  <c r="F54" i="6"/>
  <c r="F59" i="5"/>
  <c r="F53" i="5"/>
  <c r="F51" i="5"/>
  <c r="F59" i="4"/>
  <c r="F55" i="3"/>
  <c r="F53" i="3"/>
  <c r="F47" i="3"/>
  <c r="F46" i="3"/>
  <c r="F41" i="3"/>
  <c r="F63" i="7" l="1"/>
  <c r="F64" i="6"/>
  <c r="F57" i="3"/>
  <c r="F61" i="5"/>
  <c r="L1" i="18"/>
  <c r="F34" i="4" l="1"/>
  <c r="E34" i="4"/>
  <c r="F88" i="5" l="1"/>
  <c r="F80" i="5"/>
  <c r="F77" i="5"/>
  <c r="F91" i="5"/>
  <c r="F85" i="5"/>
  <c r="F37" i="5"/>
  <c r="F92" i="5" l="1"/>
  <c r="F60" i="11" l="1"/>
  <c r="F56" i="11"/>
  <c r="F54" i="11"/>
  <c r="F62" i="11"/>
  <c r="F61" i="11"/>
  <c r="F57" i="9"/>
  <c r="F90" i="5"/>
  <c r="F89" i="5"/>
  <c r="F83" i="5"/>
  <c r="F53" i="18"/>
  <c r="F56" i="18" l="1"/>
  <c r="F61" i="10"/>
  <c r="F59" i="9"/>
  <c r="F93" i="5"/>
  <c r="F55" i="22"/>
  <c r="F64" i="11"/>
  <c r="F27" i="10" l="1"/>
  <c r="F29" i="22" l="1"/>
  <c r="F31" i="6"/>
  <c r="F52" i="1"/>
  <c r="F60" i="1" l="1"/>
  <c r="E27" i="22" l="1"/>
  <c r="F32" i="11"/>
  <c r="F29" i="10"/>
  <c r="F32" i="9"/>
  <c r="F31" i="8"/>
  <c r="F31" i="7"/>
  <c r="F39" i="5"/>
  <c r="F36" i="4"/>
  <c r="F34" i="3"/>
  <c r="E29" i="22" l="1"/>
  <c r="E32" i="11"/>
  <c r="E29" i="10"/>
  <c r="E31" i="7"/>
  <c r="E31" i="6"/>
  <c r="E36" i="4"/>
  <c r="F94" i="9" l="1"/>
  <c r="F96" i="9" l="1"/>
  <c r="E34" i="3" l="1"/>
  <c r="E39" i="5" l="1"/>
  <c r="G4" i="1" l="1"/>
  <c r="G5" i="1" s="1"/>
  <c r="G6" i="1" s="1"/>
  <c r="G7" i="1" s="1"/>
  <c r="G8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E34" i="1" l="1"/>
  <c r="F34" i="1"/>
  <c r="G32" i="1"/>
  <c r="G34" i="1" l="1"/>
  <c r="G3" i="18"/>
  <c r="G33" i="18" l="1"/>
  <c r="G4" i="18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l="1"/>
  <c r="G21" i="18" s="1"/>
  <c r="G22" i="18" s="1"/>
  <c r="G23" i="18" s="1"/>
  <c r="G24" i="18" s="1"/>
  <c r="G25" i="18" s="1"/>
  <c r="XFD19" i="18"/>
  <c r="G35" i="18"/>
  <c r="G3" i="3"/>
  <c r="G4" i="3" s="1"/>
  <c r="G5" i="3" l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26" i="18"/>
  <c r="G27" i="18" s="1"/>
  <c r="G28" i="18" s="1"/>
  <c r="G29" i="18" s="1"/>
  <c r="G30" i="18" s="1"/>
  <c r="G31" i="18" s="1"/>
  <c r="G32" i="18" s="1"/>
  <c r="G32" i="3"/>
  <c r="G34" i="3" l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l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34" i="4"/>
  <c r="G5" i="5" s="1"/>
  <c r="G37" i="5" s="1"/>
  <c r="G39" i="5" s="1"/>
  <c r="G27" i="4" l="1"/>
  <c r="G28" i="4" s="1"/>
  <c r="G29" i="4" s="1"/>
  <c r="G30" i="4" s="1"/>
  <c r="G36" i="4"/>
  <c r="G6" i="5"/>
  <c r="G7" i="5" s="1"/>
  <c r="G8" i="5" l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1" i="4"/>
  <c r="G32" i="4" s="1"/>
  <c r="G33" i="4" s="1"/>
  <c r="G3" i="6" l="1"/>
  <c r="G29" i="6" s="1"/>
  <c r="G4" i="6" l="1"/>
  <c r="G5" i="6" s="1"/>
  <c r="G6" i="6" s="1"/>
  <c r="G7" i="6" s="1"/>
  <c r="G8" i="6" s="1"/>
  <c r="G3" i="7"/>
  <c r="G31" i="6"/>
  <c r="G9" i="6" l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4" i="7"/>
  <c r="G5" i="7" s="1"/>
  <c r="G29" i="7"/>
  <c r="G20" i="6" l="1"/>
  <c r="G21" i="6" s="1"/>
  <c r="G22" i="6" s="1"/>
  <c r="G23" i="6" s="1"/>
  <c r="G24" i="6" s="1"/>
  <c r="G25" i="6" s="1"/>
  <c r="G26" i="6" s="1"/>
  <c r="G27" i="6" s="1"/>
  <c r="G28" i="6" s="1"/>
  <c r="G6" i="7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31" i="7"/>
  <c r="G3" i="8"/>
  <c r="G29" i="8" s="1"/>
  <c r="G4" i="8" l="1"/>
  <c r="G5" i="8" s="1"/>
  <c r="G6" i="8" s="1"/>
  <c r="G7" i="8" s="1"/>
  <c r="E31" i="8"/>
  <c r="G31" i="8"/>
  <c r="G5" i="9"/>
  <c r="E30" i="9" l="1"/>
  <c r="E32" i="9" l="1"/>
  <c r="G30" i="9"/>
  <c r="G3" i="10" l="1"/>
  <c r="G32" i="9"/>
  <c r="G27" i="10" l="1"/>
  <c r="G8" i="8"/>
  <c r="G9" i="8" s="1"/>
  <c r="G10" i="8" s="1"/>
  <c r="G11" i="8" s="1"/>
  <c r="G12" i="8" s="1"/>
  <c r="G13" i="8" s="1"/>
  <c r="G3" i="11" l="1"/>
  <c r="G29" i="10"/>
  <c r="G14" i="8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4" i="11" l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30" i="11"/>
  <c r="G16" i="11" l="1"/>
  <c r="G17" i="11" s="1"/>
  <c r="G18" i="11" s="1"/>
  <c r="G19" i="11" s="1"/>
  <c r="G20" i="11" s="1"/>
  <c r="G32" i="11"/>
  <c r="G5" i="22"/>
  <c r="G21" i="11" l="1"/>
  <c r="G22" i="11" s="1"/>
  <c r="G23" i="11" s="1"/>
  <c r="G24" i="11" s="1"/>
  <c r="G25" i="11" s="1"/>
  <c r="G26" i="11" s="1"/>
  <c r="G27" i="11" s="1"/>
  <c r="G28" i="11" s="1"/>
  <c r="G29" i="11" s="1"/>
  <c r="G27" i="22"/>
  <c r="G29" i="22" s="1"/>
  <c r="G6" i="22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6" i="9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C22" i="30"/>
</calcChain>
</file>

<file path=xl/sharedStrings.xml><?xml version="1.0" encoding="utf-8"?>
<sst xmlns="http://schemas.openxmlformats.org/spreadsheetml/2006/main" count="1402" uniqueCount="250">
  <si>
    <t>Date</t>
  </si>
  <si>
    <t>Description</t>
  </si>
  <si>
    <t>Payee</t>
  </si>
  <si>
    <t>Check No.</t>
  </si>
  <si>
    <t>Deposit</t>
  </si>
  <si>
    <t>Debit</t>
  </si>
  <si>
    <t>Balance</t>
  </si>
  <si>
    <t>Difference</t>
  </si>
  <si>
    <t>Total</t>
  </si>
  <si>
    <t>City of OKC</t>
  </si>
  <si>
    <t>OGE</t>
  </si>
  <si>
    <t>Type</t>
  </si>
  <si>
    <t>Auto</t>
  </si>
  <si>
    <t>Legal</t>
  </si>
  <si>
    <t>Category</t>
  </si>
  <si>
    <t>WWNPOA</t>
  </si>
  <si>
    <t>Accumulated Balance</t>
  </si>
  <si>
    <t>Admin</t>
  </si>
  <si>
    <t>Wind Wood North</t>
  </si>
  <si>
    <t>Facility Use</t>
  </si>
  <si>
    <t>Electricity</t>
  </si>
  <si>
    <t>Insurance</t>
  </si>
  <si>
    <t>127661316-1</t>
  </si>
  <si>
    <t>127661329-4</t>
  </si>
  <si>
    <t>127661320-3</t>
  </si>
  <si>
    <t>127661331-0</t>
  </si>
  <si>
    <t>Computer supplies</t>
  </si>
  <si>
    <t>Lanscaping repairs</t>
  </si>
  <si>
    <t>Lawn Care Maint Contract</t>
  </si>
  <si>
    <t>Mangement Services</t>
  </si>
  <si>
    <t>Playground</t>
  </si>
  <si>
    <t>Pond Maint/repairs</t>
  </si>
  <si>
    <t>Real Estate Taxes</t>
  </si>
  <si>
    <t>Safety,Health &amp; welfare</t>
  </si>
  <si>
    <t>Storage Facility</t>
  </si>
  <si>
    <t>Water/Waste</t>
  </si>
  <si>
    <t>Misc</t>
  </si>
  <si>
    <t>Electric</t>
  </si>
  <si>
    <t>Water</t>
  </si>
  <si>
    <t>USPS</t>
  </si>
  <si>
    <t>Office Depot</t>
  </si>
  <si>
    <t>Bank First</t>
  </si>
  <si>
    <t>Ponds RX</t>
  </si>
  <si>
    <t>Ponds</t>
  </si>
  <si>
    <t>Stamps</t>
  </si>
  <si>
    <t>Elec</t>
  </si>
  <si>
    <t>Windwood North</t>
  </si>
  <si>
    <t>M&amp;M Lansdscaping</t>
  </si>
  <si>
    <t>Ponds Contract</t>
  </si>
  <si>
    <t>Storage</t>
  </si>
  <si>
    <t>usps</t>
  </si>
  <si>
    <t>Landscaping repairs</t>
  </si>
  <si>
    <t>State Farm</t>
  </si>
  <si>
    <t>Aborgast &amp; Assoc</t>
  </si>
  <si>
    <t>Aministrative contract</t>
  </si>
  <si>
    <t>Lawn service contract</t>
  </si>
  <si>
    <t>Telephone &amp; service</t>
  </si>
  <si>
    <t>Cricket</t>
  </si>
  <si>
    <t>Office supplies</t>
  </si>
  <si>
    <t>FedEX</t>
  </si>
  <si>
    <t>Printing HOA meeting notice(281 copies)</t>
  </si>
  <si>
    <t>Telephone</t>
  </si>
  <si>
    <t>Safety, Health and Welfare</t>
  </si>
  <si>
    <t>Ponds service</t>
  </si>
  <si>
    <t>Admin contract</t>
  </si>
  <si>
    <t>Telephone service</t>
  </si>
  <si>
    <t>Deposits</t>
  </si>
  <si>
    <t>mgmt Services</t>
  </si>
  <si>
    <t>Mgmt contract</t>
  </si>
  <si>
    <t>Secure care</t>
  </si>
  <si>
    <t>FEDEX</t>
  </si>
  <si>
    <t>Telephone Service</t>
  </si>
  <si>
    <t>Post Office Box Rental</t>
  </si>
  <si>
    <t>Lawn Maintenance</t>
  </si>
  <si>
    <t>Storage facility</t>
  </si>
  <si>
    <t>Secure Storage</t>
  </si>
  <si>
    <t>Postg Office Box Rental</t>
  </si>
  <si>
    <t>Waterr</t>
  </si>
  <si>
    <t>Mgmt Svc Contract</t>
  </si>
  <si>
    <t>aDMIN</t>
  </si>
  <si>
    <t>LANDSCAPING REPAIRS</t>
  </si>
  <si>
    <t>Wind wood north</t>
  </si>
  <si>
    <t xml:space="preserve">Wind Wood North </t>
  </si>
  <si>
    <t>Progreessive</t>
  </si>
  <si>
    <t>Wnd wood North</t>
  </si>
  <si>
    <t>Parking County Building</t>
  </si>
  <si>
    <t xml:space="preserve">Admin </t>
  </si>
  <si>
    <t>Insurance additional cost</t>
  </si>
  <si>
    <t>Box rental</t>
  </si>
  <si>
    <t>Ponds maintenance</t>
  </si>
  <si>
    <t>WINDWOOD NORTH POA JANUARY 2015</t>
  </si>
  <si>
    <t>WINDWOOD NORTH HOME OWNERS ASSOCIATION FOR FEBRUARY 2015</t>
  </si>
  <si>
    <t>Wind Wood North Property Owners Association  March 2015</t>
  </si>
  <si>
    <t>Wind Wood North Property Owners Association April 2015</t>
  </si>
  <si>
    <t>Wind Wood North Property Owners Association May 2015</t>
  </si>
  <si>
    <t>Wind Wood North Property Owners Association  June 2015</t>
  </si>
  <si>
    <t>Wind Wood North Property Owners Association  July 2015</t>
  </si>
  <si>
    <t>Wind Wood North Property Owners Association  August 2015</t>
  </si>
  <si>
    <t>Wind Wood North Property Owners Association September 2015</t>
  </si>
  <si>
    <t>Wind Wood North Property Owners Association  October 2015</t>
  </si>
  <si>
    <t>Wind Wood North Property Owners Association  November 2015</t>
  </si>
  <si>
    <t>Wind Wood North Property Owners Association  December 2015</t>
  </si>
  <si>
    <t>Secure Care Self Storage</t>
  </si>
  <si>
    <t>Management Service</t>
  </si>
  <si>
    <t>Management contract</t>
  </si>
  <si>
    <t>DDA Deposit</t>
  </si>
  <si>
    <t>Removal of three (3) trees</t>
  </si>
  <si>
    <t>G&amp;G Lawn &amp; Landscaping</t>
  </si>
  <si>
    <t>Stamps (200) + labels</t>
  </si>
  <si>
    <t>Notification to homeowners</t>
  </si>
  <si>
    <t>i</t>
  </si>
  <si>
    <t>Certified letter to Ponds R/us</t>
  </si>
  <si>
    <t>Parking fee</t>
  </si>
  <si>
    <t>Progressive Parking</t>
  </si>
  <si>
    <t>Okla county clerk</t>
  </si>
  <si>
    <t>Reemoval of lien</t>
  </si>
  <si>
    <t>Landscapping contract</t>
  </si>
  <si>
    <t>Landscaping contract</t>
  </si>
  <si>
    <t>Walmart</t>
  </si>
  <si>
    <t>Deposit (C. Dunn)</t>
  </si>
  <si>
    <t>Brassfield Landscaping</t>
  </si>
  <si>
    <t>Deposit by Teresa Engel</t>
  </si>
  <si>
    <t>Lanscaping &amp; Ponds</t>
  </si>
  <si>
    <t>Deposit Darien L. Gist</t>
  </si>
  <si>
    <t>Harland Clark</t>
  </si>
  <si>
    <t>Check deposit slips</t>
  </si>
  <si>
    <t xml:space="preserve">Deposit </t>
  </si>
  <si>
    <t>Copies of by-laws</t>
  </si>
  <si>
    <t>Bank check book cover</t>
  </si>
  <si>
    <t>Ink Cartiage &amp; Landscapintlights</t>
  </si>
  <si>
    <t>Joe Mendoza</t>
  </si>
  <si>
    <t>Lights &amp; Holders</t>
  </si>
  <si>
    <t>Legal Issue workshop</t>
  </si>
  <si>
    <t>NACOK</t>
  </si>
  <si>
    <t>Rules and regulations copies</t>
  </si>
  <si>
    <t>Power Washer, &amp; materiels</t>
  </si>
  <si>
    <t>The Home Depot</t>
  </si>
  <si>
    <t>Landscaping Petty Fund</t>
  </si>
  <si>
    <t>Landscaping Contract</t>
  </si>
  <si>
    <t>Landscaping Repairs</t>
  </si>
  <si>
    <t>On-Cue</t>
  </si>
  <si>
    <t>Gas for power washer</t>
  </si>
  <si>
    <t>Rainsuits</t>
  </si>
  <si>
    <t>Copies of newsletter</t>
  </si>
  <si>
    <t>FedEx Office</t>
  </si>
  <si>
    <t>Screws for Fence</t>
  </si>
  <si>
    <t>Lowe's Home center</t>
  </si>
  <si>
    <t>Postage for ltrs to new owners</t>
  </si>
  <si>
    <t>Maintenance Petty Cash</t>
  </si>
  <si>
    <t>Keys master padlock (2)</t>
  </si>
  <si>
    <t>Key padlock (3)</t>
  </si>
  <si>
    <t>Lumber 2</t>
  </si>
  <si>
    <t>Installion of mail box</t>
  </si>
  <si>
    <t>Lansca0ing repairs</t>
  </si>
  <si>
    <t>BancFirst</t>
  </si>
  <si>
    <t>Fuel additive &amp; Nozzle</t>
  </si>
  <si>
    <t>Paris Plaza 66</t>
  </si>
  <si>
    <t>Certified mail Tisha Richardson</t>
  </si>
  <si>
    <t>Deposit Nathaniel Lee Jr</t>
  </si>
  <si>
    <t>Destroyed</t>
  </si>
  <si>
    <t>Home Depot</t>
  </si>
  <si>
    <t>Deposit Gist</t>
  </si>
  <si>
    <t>Deposit Ralph Crump &amp; Jennifer Reeder</t>
  </si>
  <si>
    <t>Deposit Oran C. Jett</t>
  </si>
  <si>
    <t>Pump Oil</t>
  </si>
  <si>
    <t>The home Depot</t>
  </si>
  <si>
    <t>Copies for meeting</t>
  </si>
  <si>
    <t>FEDEXOFFICE</t>
  </si>
  <si>
    <t>Mobile Link Telephone</t>
  </si>
  <si>
    <t>MobileLink</t>
  </si>
  <si>
    <t xml:space="preserve">Sealer &amp; Stain </t>
  </si>
  <si>
    <t>Safety, Health &amp; WellFare</t>
  </si>
  <si>
    <t>Lawn repairs</t>
  </si>
  <si>
    <t>Certified letter</t>
  </si>
  <si>
    <t>Depositr Darien L. Gist</t>
  </si>
  <si>
    <t>Deposit Maxwell &amp; Danielle Em,enike</t>
  </si>
  <si>
    <t>dep;osit</t>
  </si>
  <si>
    <t>Lowes</t>
  </si>
  <si>
    <t>16 Juin 15</t>
  </si>
  <si>
    <t>Landscaping Con tract</t>
  </si>
  <si>
    <t>DDA deposit</t>
  </si>
  <si>
    <t>Generator w/replacement plan</t>
  </si>
  <si>
    <t>Harbor Freight Tools</t>
  </si>
  <si>
    <t>ONCue</t>
  </si>
  <si>
    <t>Gas for generator</t>
  </si>
  <si>
    <t>Windwood north</t>
  </si>
  <si>
    <t>Lien release for Kevin &amp; Jennifer Buys</t>
  </si>
  <si>
    <t>Oklahoma County Clerk</t>
  </si>
  <si>
    <t>Bills Custom Services</t>
  </si>
  <si>
    <t>Installation of Fountain in pond</t>
  </si>
  <si>
    <t>Lanscaping materiels</t>
  </si>
  <si>
    <t>Brush Hog Area "C"</t>
  </si>
  <si>
    <t>Diamond Green Lawns</t>
  </si>
  <si>
    <t xml:space="preserve">Landscaping repairs </t>
  </si>
  <si>
    <t xml:space="preserve">Landscaping materiels </t>
  </si>
  <si>
    <t>Deposit from Gregory Bradford</t>
  </si>
  <si>
    <t>Secure Self Storage</t>
  </si>
  <si>
    <t>Deposit by Darren Gist</t>
  </si>
  <si>
    <t>Landfscaping contract</t>
  </si>
  <si>
    <t>Printing Newsletter</t>
  </si>
  <si>
    <t xml:space="preserve">AAA DOY </t>
  </si>
  <si>
    <t>Lien removal 8100 Bigwood Dr</t>
  </si>
  <si>
    <t>Parking fees</t>
  </si>
  <si>
    <t>Stamp purchase</t>
  </si>
  <si>
    <t>Landsscaping contract</t>
  </si>
  <si>
    <t>Lumber 2 OKC</t>
  </si>
  <si>
    <t>Light Bulbs</t>
  </si>
  <si>
    <t>Gift cards (3) @50.00 each)</t>
  </si>
  <si>
    <t>Safety &amp; Welfare</t>
  </si>
  <si>
    <t>Fountain Installation</t>
  </si>
  <si>
    <t>Billy Stegall</t>
  </si>
  <si>
    <t xml:space="preserve">Halloween </t>
  </si>
  <si>
    <t>Gloria Henry</t>
  </si>
  <si>
    <t>Lawn Services Contract</t>
  </si>
  <si>
    <t>Paid in Novb</t>
  </si>
  <si>
    <t>Paid in Nov</t>
  </si>
  <si>
    <t>OK County Treasurer</t>
  </si>
  <si>
    <t>Taxes Account # 20-396-1712</t>
  </si>
  <si>
    <t>Taxes Account # 20-504-1930</t>
  </si>
  <si>
    <t>Taxes Account # 20-504-1190</t>
  </si>
  <si>
    <t>Taxes Account # 20-611-1970</t>
  </si>
  <si>
    <t>Real Estate Tax</t>
  </si>
  <si>
    <t>Wind Wood Mprtj</t>
  </si>
  <si>
    <t>4 Nobv 15</t>
  </si>
  <si>
    <t>Cleanup of Area "A"</t>
  </si>
  <si>
    <t>Trree Trimming</t>
  </si>
  <si>
    <t>Rock Landscaping 2 trees</t>
  </si>
  <si>
    <t>Tree Removal (1)</t>
  </si>
  <si>
    <t>Deposit by Gist</t>
  </si>
  <si>
    <t>Membership Members Meeting</t>
  </si>
  <si>
    <t>1st Southern Baptist</t>
  </si>
  <si>
    <t>Ofice Depot</t>
  </si>
  <si>
    <t>Printing Meeting notice</t>
  </si>
  <si>
    <t>Administration</t>
  </si>
  <si>
    <t>aaa Kopy</t>
  </si>
  <si>
    <t>Deposit Njorfage</t>
  </si>
  <si>
    <t>12Oxct 15</t>
  </si>
  <si>
    <t>Denation</t>
  </si>
  <si>
    <t>Newighbor Alliance</t>
  </si>
  <si>
    <t>PostAL Office Box Rental</t>
  </si>
  <si>
    <t>Mgmt Contract</t>
  </si>
  <si>
    <t>Return processing fee</t>
  </si>
  <si>
    <t>Landscapinbg contract</t>
  </si>
  <si>
    <t>Administratiion</t>
  </si>
  <si>
    <t>Ponds Maintenance</t>
  </si>
  <si>
    <t>Postal B ox rental</t>
  </si>
  <si>
    <t>OPERATING RESERVES</t>
  </si>
  <si>
    <t>Pond Maint contract/repairs</t>
  </si>
  <si>
    <t>Budget 2016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</si>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</sst>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&quot; $&quot;#,##0.00\ ;&quot; $(&quot;#,##0.00\);&quot; $-&quot;#\ ;@\ "/>
    <numFmt numFmtId="165" formatCode="&quot;$&quot;#,##0.00"/>
    <numFmt numFmtId="166" formatCode="[$-409]d\-mmm\-yy;@"/>
    <numFmt numFmtId="168" formatCode="m/d;@"/>
    <numFmt numFmtId="169" formatCode="&quot;$&quot;#,##0.000000000000000000"/>
    <numFmt numFmtId="170" formatCode="#,##0.0"/>
  </numFmts>
  <fonts count="17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2"/>
      <name val="Calibri"/>
      <family val="2"/>
    </font>
    <font>
      <b/>
      <sz val="18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color rgb="FF7030A0"/>
      <name val="Calibri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166" fontId="0" fillId="0" borderId="0"/>
    <xf numFmtId="164" fontId="1" fillId="0" borderId="0" applyFill="0" applyBorder="0" applyAlignment="0" applyProtection="0"/>
    <xf numFmtId="166" fontId="2" fillId="0" borderId="0" applyNumberFormat="0" applyFill="0" applyBorder="0" applyAlignment="0" applyProtection="0"/>
  </cellStyleXfs>
  <cellXfs count="236">
    <xf numFmtId="166" fontId="0" fillId="0" borderId="0" xfId="0"/>
    <xf numFmtId="164" fontId="0" fillId="0" borderId="0" xfId="1" applyFont="1" applyFill="1" applyBorder="1" applyAlignment="1" applyProtection="1"/>
    <xf numFmtId="166" fontId="3" fillId="0" borderId="0" xfId="0" applyFont="1"/>
    <xf numFmtId="166" fontId="5" fillId="0" borderId="0" xfId="0" applyFont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166" fontId="0" fillId="0" borderId="0" xfId="0" applyAlignment="1">
      <alignment horizontal="center"/>
    </xf>
    <xf numFmtId="4" fontId="0" fillId="0" borderId="0" xfId="0" applyNumberFormat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166" fontId="0" fillId="0" borderId="0" xfId="0" applyAlignment="1">
      <alignment horizontal="left"/>
    </xf>
    <xf numFmtId="166" fontId="3" fillId="0" borderId="0" xfId="0" applyFont="1" applyFill="1" applyAlignment="1">
      <alignment horizontal="left" wrapText="1"/>
    </xf>
    <xf numFmtId="166" fontId="5" fillId="0" borderId="0" xfId="0" applyFont="1" applyFill="1" applyAlignment="1">
      <alignment horizontal="left" wrapText="1"/>
    </xf>
    <xf numFmtId="166" fontId="0" fillId="0" borderId="0" xfId="0" applyFill="1" applyAlignment="1">
      <alignment horizontal="left" wrapText="1"/>
    </xf>
    <xf numFmtId="166" fontId="3" fillId="0" borderId="0" xfId="0" applyFont="1" applyAlignment="1">
      <alignment horizontal="left"/>
    </xf>
    <xf numFmtId="166" fontId="5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166" fontId="0" fillId="0" borderId="0" xfId="0" applyAlignment="1"/>
    <xf numFmtId="166" fontId="0" fillId="0" borderId="0" xfId="0" applyAlignment="1">
      <alignment horizontal="left" wrapText="1"/>
    </xf>
    <xf numFmtId="166" fontId="1" fillId="0" borderId="0" xfId="0" applyFont="1" applyAlignment="1"/>
    <xf numFmtId="165" fontId="0" fillId="0" borderId="0" xfId="0" applyNumberFormat="1" applyAlignment="1"/>
    <xf numFmtId="166" fontId="3" fillId="0" borderId="0" xfId="0" applyFont="1" applyAlignment="1"/>
    <xf numFmtId="0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/>
    <xf numFmtId="165" fontId="3" fillId="0" borderId="0" xfId="0" applyNumberFormat="1" applyFont="1" applyAlignment="1"/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3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166" fontId="3" fillId="0" borderId="0" xfId="0" applyFont="1" applyFill="1"/>
    <xf numFmtId="164" fontId="1" fillId="0" borderId="0" xfId="1" applyAlignment="1">
      <alignment horizontal="left"/>
    </xf>
    <xf numFmtId="164" fontId="1" fillId="0" borderId="0" xfId="1" applyFill="1" applyBorder="1" applyAlignment="1" applyProtection="1">
      <alignment horizontal="left"/>
    </xf>
    <xf numFmtId="166" fontId="5" fillId="0" borderId="0" xfId="0" applyNumberFormat="1" applyFont="1" applyAlignment="1">
      <alignment horizontal="left"/>
    </xf>
    <xf numFmtId="164" fontId="1" fillId="0" borderId="0" xfId="1"/>
    <xf numFmtId="164" fontId="6" fillId="0" borderId="0" xfId="1" applyFont="1" applyAlignment="1">
      <alignment horizontal="left"/>
    </xf>
    <xf numFmtId="164" fontId="6" fillId="0" borderId="0" xfId="1" applyFont="1" applyFill="1" applyBorder="1" applyAlignment="1" applyProtection="1">
      <alignment horizontal="left"/>
    </xf>
    <xf numFmtId="166" fontId="1" fillId="0" borderId="0" xfId="0" applyFont="1" applyFill="1" applyAlignment="1">
      <alignment horizontal="left" wrapText="1"/>
    </xf>
    <xf numFmtId="166" fontId="0" fillId="0" borderId="0" xfId="0"/>
    <xf numFmtId="166" fontId="0" fillId="0" borderId="0" xfId="0" applyAlignment="1">
      <alignment horizontal="left"/>
    </xf>
    <xf numFmtId="164" fontId="0" fillId="0" borderId="0" xfId="1" applyFont="1" applyFill="1" applyBorder="1" applyAlignment="1" applyProtection="1"/>
    <xf numFmtId="166" fontId="1" fillId="0" borderId="0" xfId="0" applyFont="1" applyAlignment="1">
      <alignment horizontal="left"/>
    </xf>
    <xf numFmtId="166" fontId="1" fillId="0" borderId="0" xfId="0" applyFont="1"/>
    <xf numFmtId="0" fontId="0" fillId="0" borderId="0" xfId="0" applyNumberFormat="1" applyAlignment="1">
      <alignment horizontal="left"/>
    </xf>
    <xf numFmtId="166" fontId="3" fillId="0" borderId="0" xfId="0" applyFont="1" applyAlignment="1">
      <alignment horizontal="left"/>
    </xf>
    <xf numFmtId="164" fontId="4" fillId="0" borderId="0" xfId="1" applyFont="1" applyFill="1" applyBorder="1" applyAlignment="1" applyProtection="1">
      <alignment horizontal="center"/>
    </xf>
    <xf numFmtId="166" fontId="4" fillId="0" borderId="0" xfId="0" applyFont="1" applyAlignment="1">
      <alignment horizontal="left"/>
    </xf>
    <xf numFmtId="166" fontId="4" fillId="0" borderId="0" xfId="0" applyFont="1" applyAlignment="1">
      <alignment horizontal="center"/>
    </xf>
    <xf numFmtId="164" fontId="1" fillId="0" borderId="0" xfId="1" applyFill="1" applyBorder="1" applyAlignment="1" applyProtection="1">
      <alignment horizontal="center"/>
    </xf>
    <xf numFmtId="164" fontId="1" fillId="0" borderId="0" xfId="1" applyFill="1" applyBorder="1" applyAlignment="1" applyProtection="1"/>
    <xf numFmtId="15" fontId="1" fillId="0" borderId="0" xfId="0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Fill="1"/>
    <xf numFmtId="164" fontId="1" fillId="0" borderId="0" xfId="1" applyFill="1" applyAlignment="1">
      <alignment horizontal="left"/>
    </xf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4" fontId="3" fillId="0" borderId="0" xfId="1" applyFont="1" applyFill="1" applyAlignment="1">
      <alignment horizontal="left"/>
    </xf>
    <xf numFmtId="166" fontId="7" fillId="0" borderId="0" xfId="0" applyNumberFormat="1" applyFont="1" applyAlignment="1">
      <alignment horizontal="left"/>
    </xf>
    <xf numFmtId="166" fontId="7" fillId="0" borderId="0" xfId="0" applyFont="1" applyAlignment="1">
      <alignment horizontal="left"/>
    </xf>
    <xf numFmtId="164" fontId="8" fillId="0" borderId="0" xfId="1" applyFont="1" applyFill="1" applyBorder="1" applyAlignment="1" applyProtection="1">
      <alignment horizontal="center"/>
    </xf>
    <xf numFmtId="166" fontId="7" fillId="0" borderId="0" xfId="0" applyFont="1"/>
    <xf numFmtId="164" fontId="7" fillId="0" borderId="0" xfId="1" applyFont="1" applyFill="1" applyBorder="1" applyAlignment="1" applyProtection="1">
      <alignment horizontal="center"/>
    </xf>
    <xf numFmtId="0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vertical="top"/>
    </xf>
    <xf numFmtId="164" fontId="6" fillId="0" borderId="0" xfId="1" applyFont="1" applyFill="1" applyAlignment="1">
      <alignment horizontal="left"/>
    </xf>
    <xf numFmtId="164" fontId="1" fillId="0" borderId="0" xfId="1" applyAlignment="1">
      <alignment horizontal="center" wrapText="1"/>
    </xf>
    <xf numFmtId="164" fontId="1" fillId="0" borderId="0" xfId="1" applyFill="1" applyBorder="1" applyAlignment="1" applyProtection="1">
      <alignment horizontal="right"/>
    </xf>
    <xf numFmtId="164" fontId="1" fillId="0" borderId="0" xfId="1" applyAlignment="1">
      <alignment horizontal="right" wrapText="1"/>
    </xf>
    <xf numFmtId="0" fontId="0" fillId="0" borderId="0" xfId="0" applyNumberFormat="1"/>
    <xf numFmtId="1" fontId="0" fillId="0" borderId="0" xfId="0" applyNumberFormat="1" applyFill="1" applyAlignment="1">
      <alignment horizontal="center" wrapText="1"/>
    </xf>
    <xf numFmtId="164" fontId="1" fillId="0" borderId="0" xfId="1" applyFill="1" applyAlignment="1">
      <alignment horizontal="center"/>
    </xf>
    <xf numFmtId="1" fontId="5" fillId="0" borderId="0" xfId="0" applyNumberFormat="1" applyFont="1" applyFill="1" applyAlignment="1">
      <alignment horizontal="center" wrapText="1"/>
    </xf>
    <xf numFmtId="166" fontId="0" fillId="0" borderId="0" xfId="0" applyFill="1"/>
    <xf numFmtId="1" fontId="3" fillId="0" borderId="0" xfId="0" applyNumberFormat="1" applyFont="1" applyFill="1" applyAlignment="1">
      <alignment horizontal="center" wrapText="1"/>
    </xf>
    <xf numFmtId="166" fontId="3" fillId="0" borderId="0" xfId="0" applyFont="1" applyFill="1" applyAlignment="1">
      <alignment horizontal="left"/>
    </xf>
    <xf numFmtId="166" fontId="5" fillId="0" borderId="0" xfId="0" applyFont="1" applyFill="1" applyAlignment="1">
      <alignment horizontal="left"/>
    </xf>
    <xf numFmtId="164" fontId="1" fillId="0" borderId="0" xfId="1" applyFont="1" applyFill="1" applyAlignment="1">
      <alignment horizontal="center"/>
    </xf>
    <xf numFmtId="166" fontId="0" fillId="0" borderId="0" xfId="0" applyFill="1" applyAlignment="1">
      <alignment horizontal="left"/>
    </xf>
    <xf numFmtId="166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center" wrapText="1"/>
    </xf>
    <xf numFmtId="164" fontId="6" fillId="0" borderId="0" xfId="1" applyFont="1" applyFill="1" applyAlignment="1">
      <alignment horizontal="center"/>
    </xf>
    <xf numFmtId="166" fontId="1" fillId="0" borderId="0" xfId="0" applyFont="1" applyFill="1"/>
    <xf numFmtId="166" fontId="5" fillId="0" borderId="0" xfId="0" applyFont="1" applyFill="1" applyAlignment="1">
      <alignment horizontal="center"/>
    </xf>
    <xf numFmtId="166" fontId="0" fillId="0" borderId="0" xfId="0" applyFill="1" applyAlignment="1">
      <alignment horizontal="center"/>
    </xf>
    <xf numFmtId="166" fontId="3" fillId="0" borderId="0" xfId="0" applyFont="1" applyFill="1" applyAlignment="1">
      <alignment horizontal="center"/>
    </xf>
    <xf numFmtId="166" fontId="1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>
      <alignment horizontal="left"/>
    </xf>
    <xf numFmtId="166" fontId="7" fillId="0" borderId="0" xfId="0" applyFont="1" applyFill="1" applyAlignment="1">
      <alignment horizontal="left"/>
    </xf>
    <xf numFmtId="166" fontId="8" fillId="0" borderId="0" xfId="0" applyFont="1" applyFill="1" applyAlignment="1">
      <alignment horizontal="left"/>
    </xf>
    <xf numFmtId="166" fontId="8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1" fontId="7" fillId="0" borderId="0" xfId="0" applyNumberFormat="1" applyFont="1" applyFill="1" applyAlignment="1">
      <alignment horizontal="left" vertical="top"/>
    </xf>
    <xf numFmtId="166" fontId="7" fillId="0" borderId="0" xfId="0" applyFont="1" applyFill="1"/>
    <xf numFmtId="15" fontId="7" fillId="0" borderId="0" xfId="0" applyNumberFormat="1" applyFont="1" applyFill="1" applyAlignment="1">
      <alignment horizontal="left"/>
    </xf>
    <xf numFmtId="166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left"/>
    </xf>
    <xf numFmtId="166" fontId="0" fillId="0" borderId="0" xfId="0" applyFont="1" applyFill="1"/>
    <xf numFmtId="164" fontId="1" fillId="0" borderId="0" xfId="1" applyFont="1" applyFill="1" applyAlignment="1">
      <alignment horizontal="left"/>
    </xf>
    <xf numFmtId="166" fontId="4" fillId="0" borderId="0" xfId="0" applyFont="1" applyFill="1" applyAlignment="1">
      <alignment horizontal="left" wrapText="1"/>
    </xf>
    <xf numFmtId="166" fontId="4" fillId="0" borderId="0" xfId="0" applyFont="1" applyFill="1" applyAlignment="1">
      <alignment horizontal="left"/>
    </xf>
    <xf numFmtId="166" fontId="6" fillId="0" borderId="0" xfId="0" applyFont="1" applyFill="1" applyAlignment="1">
      <alignment horizontal="left" wrapText="1"/>
    </xf>
    <xf numFmtId="4" fontId="0" fillId="0" borderId="0" xfId="0" applyNumberFormat="1" applyFill="1"/>
    <xf numFmtId="166" fontId="0" fillId="0" borderId="0" xfId="0" applyNumberForma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6" fontId="6" fillId="0" borderId="0" xfId="0" applyFont="1" applyFill="1" applyAlignment="1">
      <alignment horizontal="left"/>
    </xf>
    <xf numFmtId="166" fontId="0" fillId="0" borderId="0" xfId="0" applyNumberForma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166" fontId="3" fillId="0" borderId="0" xfId="0" applyNumberFormat="1" applyFont="1"/>
    <xf numFmtId="4" fontId="1" fillId="0" borderId="0" xfId="1" applyNumberFormat="1" applyFill="1" applyBorder="1" applyAlignment="1" applyProtection="1">
      <alignment horizontal="center"/>
    </xf>
    <xf numFmtId="166" fontId="3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0" fontId="0" fillId="0" borderId="0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left"/>
    </xf>
    <xf numFmtId="0" fontId="1" fillId="0" borderId="0" xfId="1" applyNumberFormat="1" applyAlignment="1">
      <alignment horizontal="center" wrapText="1"/>
    </xf>
    <xf numFmtId="165" fontId="6" fillId="0" borderId="0" xfId="1" applyNumberFormat="1" applyFont="1" applyAlignment="1">
      <alignment horizontal="center"/>
    </xf>
    <xf numFmtId="0" fontId="1" fillId="0" borderId="0" xfId="1" applyNumberFormat="1" applyAlignment="1">
      <alignment horizontal="center"/>
    </xf>
    <xf numFmtId="0" fontId="0" fillId="0" borderId="0" xfId="0" applyNumberFormat="1" applyFont="1"/>
    <xf numFmtId="0" fontId="1" fillId="0" borderId="0" xfId="1" applyNumberFormat="1" applyFill="1" applyAlignment="1">
      <alignment horizontal="center" wrapText="1"/>
    </xf>
    <xf numFmtId="166" fontId="0" fillId="0" borderId="0" xfId="0" applyFont="1" applyAlignment="1"/>
    <xf numFmtId="0" fontId="1" fillId="0" borderId="0" xfId="0" applyNumberFormat="1" applyFont="1" applyAlignment="1">
      <alignment horizontal="left"/>
    </xf>
    <xf numFmtId="4" fontId="1" fillId="0" borderId="0" xfId="1" applyNumberFormat="1" applyFill="1" applyAlignment="1">
      <alignment horizontal="center"/>
    </xf>
    <xf numFmtId="165" fontId="1" fillId="0" borderId="0" xfId="1" applyNumberFormat="1" applyFill="1" applyAlignment="1">
      <alignment horizontal="center"/>
    </xf>
    <xf numFmtId="165" fontId="1" fillId="0" borderId="0" xfId="1" applyNumberFormat="1" applyFill="1" applyBorder="1" applyAlignment="1" applyProtection="1">
      <alignment horizontal="center"/>
    </xf>
    <xf numFmtId="165" fontId="1" fillId="0" borderId="0" xfId="1" applyNumberFormat="1" applyFill="1" applyBorder="1" applyAlignment="1" applyProtection="1">
      <alignment horizontal="left"/>
    </xf>
    <xf numFmtId="165" fontId="1" fillId="0" borderId="0" xfId="1" applyNumberFormat="1" applyFill="1" applyAlignment="1">
      <alignment horizontal="left"/>
    </xf>
    <xf numFmtId="4" fontId="3" fillId="0" borderId="0" xfId="0" applyNumberFormat="1" applyFont="1"/>
    <xf numFmtId="164" fontId="3" fillId="0" borderId="0" xfId="1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164" fontId="7" fillId="0" borderId="0" xfId="1" applyFont="1" applyAlignment="1">
      <alignment horizontal="center"/>
    </xf>
    <xf numFmtId="0" fontId="7" fillId="0" borderId="0" xfId="1" applyNumberFormat="1" applyFont="1" applyFill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left" wrapText="1"/>
    </xf>
    <xf numFmtId="0" fontId="1" fillId="0" borderId="0" xfId="1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164" fontId="1" fillId="0" borderId="0" xfId="1" applyAlignment="1"/>
    <xf numFmtId="15" fontId="3" fillId="0" borderId="0" xfId="0" applyNumberFormat="1" applyFont="1" applyFill="1" applyAlignment="1">
      <alignment horizontal="center"/>
    </xf>
    <xf numFmtId="166" fontId="3" fillId="0" borderId="0" xfId="0" applyFont="1" applyAlignment="1">
      <alignment horizontal="center"/>
    </xf>
    <xf numFmtId="166" fontId="0" fillId="0" borderId="0" xfId="0" applyFill="1" applyAlignment="1"/>
    <xf numFmtId="0" fontId="1" fillId="0" borderId="0" xfId="0" applyNumberFormat="1" applyFont="1"/>
    <xf numFmtId="1" fontId="1" fillId="0" borderId="0" xfId="1" applyNumberForma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wrapText="1"/>
    </xf>
    <xf numFmtId="1" fontId="1" fillId="0" borderId="0" xfId="1" applyNumberFormat="1" applyFill="1" applyAlignment="1">
      <alignment horizontal="center" wrapText="1"/>
    </xf>
    <xf numFmtId="1" fontId="3" fillId="0" borderId="0" xfId="0" applyNumberFormat="1" applyFont="1" applyFill="1" applyAlignment="1"/>
    <xf numFmtId="166" fontId="4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Alignment="1">
      <alignment horizontal="center" wrapText="1"/>
    </xf>
    <xf numFmtId="4" fontId="3" fillId="0" borderId="0" xfId="1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center"/>
    </xf>
    <xf numFmtId="164" fontId="3" fillId="0" borderId="0" xfId="1" applyFont="1" applyAlignment="1">
      <alignment horizontal="center"/>
    </xf>
    <xf numFmtId="4" fontId="1" fillId="0" borderId="0" xfId="1" applyNumberFormat="1" applyAlignment="1">
      <alignment horizontal="center"/>
    </xf>
    <xf numFmtId="4" fontId="1" fillId="0" borderId="0" xfId="1" applyNumberForma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166" fontId="3" fillId="0" borderId="0" xfId="0" applyNumberFormat="1" applyFont="1" applyFill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Fill="1" applyAlignment="1">
      <alignment horizontal="right"/>
    </xf>
    <xf numFmtId="166" fontId="5" fillId="0" borderId="0" xfId="0" applyNumberFormat="1" applyFont="1" applyFill="1" applyAlignment="1">
      <alignment horizontal="center"/>
    </xf>
    <xf numFmtId="164" fontId="1" fillId="0" borderId="0" xfId="1" applyFill="1" applyAlignment="1">
      <alignment horizontal="right" wrapText="1"/>
    </xf>
    <xf numFmtId="0" fontId="3" fillId="0" borderId="0" xfId="0" applyNumberFormat="1" applyFont="1"/>
    <xf numFmtId="169" fontId="1" fillId="0" borderId="0" xfId="1" applyNumberFormat="1" applyFill="1" applyBorder="1" applyAlignment="1" applyProtection="1">
      <alignment horizontal="center"/>
    </xf>
    <xf numFmtId="164" fontId="6" fillId="0" borderId="0" xfId="1" applyFont="1" applyAlignment="1">
      <alignment horizontal="center"/>
    </xf>
    <xf numFmtId="1" fontId="4" fillId="0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0" borderId="0" xfId="1" applyNumberFormat="1" applyFill="1" applyBorder="1" applyAlignment="1" applyProtection="1">
      <alignment horizontal="center"/>
    </xf>
    <xf numFmtId="170" fontId="1" fillId="0" borderId="0" xfId="1" applyNumberFormat="1" applyFill="1" applyBorder="1" applyAlignment="1" applyProtection="1">
      <alignment horizontal="center"/>
    </xf>
    <xf numFmtId="164" fontId="9" fillId="0" borderId="0" xfId="1" applyFont="1" applyAlignment="1">
      <alignment horizontal="left"/>
    </xf>
    <xf numFmtId="0" fontId="9" fillId="0" borderId="0" xfId="0" applyNumberFormat="1" applyFont="1" applyAlignment="1">
      <alignment wrapText="1"/>
    </xf>
    <xf numFmtId="0" fontId="9" fillId="0" borderId="0" xfId="0" applyNumberFormat="1" applyFont="1"/>
    <xf numFmtId="0" fontId="9" fillId="0" borderId="0" xfId="0" applyNumberFormat="1" applyFont="1" applyAlignment="1">
      <alignment horizontal="left"/>
    </xf>
    <xf numFmtId="168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164" fontId="10" fillId="0" borderId="0" xfId="1" applyFont="1" applyAlignment="1">
      <alignment horizontal="center"/>
    </xf>
    <xf numFmtId="0" fontId="11" fillId="0" borderId="0" xfId="0" applyNumberFormat="1" applyFont="1" applyAlignment="1">
      <alignment wrapText="1"/>
    </xf>
    <xf numFmtId="0" fontId="11" fillId="0" borderId="0" xfId="0" applyNumberFormat="1" applyFont="1" applyAlignment="1">
      <alignment horizontal="center"/>
    </xf>
    <xf numFmtId="164" fontId="12" fillId="0" borderId="0" xfId="1" applyFont="1" applyAlignment="1">
      <alignment horizontal="center"/>
    </xf>
    <xf numFmtId="0" fontId="11" fillId="0" borderId="0" xfId="0" applyNumberFormat="1" applyFont="1" applyAlignment="1">
      <alignment horizontal="left"/>
    </xf>
    <xf numFmtId="164" fontId="12" fillId="0" borderId="0" xfId="1" applyFont="1"/>
    <xf numFmtId="44" fontId="11" fillId="0" borderId="0" xfId="1" applyNumberFormat="1" applyFont="1" applyAlignment="1">
      <alignment horizontal="left"/>
    </xf>
    <xf numFmtId="44" fontId="11" fillId="0" borderId="0" xfId="1" applyNumberFormat="1" applyFont="1" applyAlignment="1">
      <alignment horizontal="center"/>
    </xf>
    <xf numFmtId="44" fontId="11" fillId="0" borderId="0" xfId="1" applyNumberFormat="1" applyFont="1" applyFill="1" applyAlignment="1">
      <alignment horizontal="left"/>
    </xf>
    <xf numFmtId="49" fontId="13" fillId="0" borderId="0" xfId="0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0" fontId="14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14" fillId="0" borderId="0" xfId="0" applyNumberFormat="1" applyFont="1" applyAlignment="1">
      <alignment horizontal="left"/>
    </xf>
    <xf numFmtId="164" fontId="14" fillId="0" borderId="0" xfId="1" applyFont="1" applyAlignment="1">
      <alignment horizontal="left"/>
    </xf>
    <xf numFmtId="168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4" fillId="0" borderId="0" xfId="0" applyNumberFormat="1" applyFont="1"/>
    <xf numFmtId="164" fontId="11" fillId="0" borderId="0" xfId="1" applyFont="1" applyAlignment="1">
      <alignment horizontal="left"/>
    </xf>
    <xf numFmtId="168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0" fontId="11" fillId="0" borderId="0" xfId="0" applyNumberFormat="1" applyFont="1"/>
    <xf numFmtId="44" fontId="15" fillId="0" borderId="0" xfId="1" applyNumberFormat="1" applyFont="1" applyAlignment="1">
      <alignment horizontal="left"/>
    </xf>
    <xf numFmtId="44" fontId="15" fillId="0" borderId="0" xfId="1" applyNumberFormat="1" applyFont="1" applyBorder="1" applyAlignment="1">
      <alignment horizontal="left"/>
    </xf>
    <xf numFmtId="44" fontId="13" fillId="0" borderId="0" xfId="1" applyNumberFormat="1" applyFont="1" applyBorder="1" applyAlignment="1">
      <alignment horizontal="left"/>
    </xf>
    <xf numFmtId="44" fontId="15" fillId="0" borderId="0" xfId="1" applyNumberFormat="1" applyFont="1" applyFill="1" applyAlignment="1">
      <alignment horizontal="left"/>
    </xf>
    <xf numFmtId="44" fontId="11" fillId="0" borderId="0" xfId="1" applyNumberFormat="1" applyFont="1" applyFill="1" applyBorder="1" applyAlignment="1">
      <alignment horizontal="left"/>
    </xf>
    <xf numFmtId="1" fontId="7" fillId="0" borderId="0" xfId="0" applyNumberFormat="1" applyFont="1" applyAlignment="1">
      <alignment horizontal="center" wrapText="1"/>
    </xf>
    <xf numFmtId="0" fontId="16" fillId="0" borderId="0" xfId="0" applyNumberFormat="1" applyFont="1"/>
    <xf numFmtId="164" fontId="16" fillId="0" borderId="0" xfId="1" applyFont="1" applyAlignment="1">
      <alignment horizontal="left"/>
    </xf>
    <xf numFmtId="168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left"/>
    </xf>
    <xf numFmtId="1" fontId="7" fillId="0" borderId="0" xfId="1" applyNumberFormat="1" applyFont="1" applyFill="1" applyAlignment="1">
      <alignment horizontal="center" wrapText="1"/>
    </xf>
    <xf numFmtId="165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Alignment="1"/>
    <xf numFmtId="1" fontId="7" fillId="0" borderId="0" xfId="1" applyNumberFormat="1" applyFont="1" applyAlignment="1">
      <alignment horizontal="center" wrapText="1"/>
    </xf>
    <xf numFmtId="4" fontId="7" fillId="0" borderId="0" xfId="1" applyNumberFormat="1" applyFont="1" applyFill="1" applyBorder="1" applyAlignment="1" applyProtection="1">
      <alignment horizontal="center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0" fontId="16" fillId="0" borderId="0" xfId="0" applyNumberFormat="1" applyFont="1" applyAlignment="1">
      <alignment wrapText="1"/>
    </xf>
    <xf numFmtId="0" fontId="16" fillId="0" borderId="0" xfId="0" applyNumberFormat="1" applyFont="1" applyAlignment="1">
      <alignment horizontal="center"/>
    </xf>
    <xf numFmtId="164" fontId="8" fillId="0" borderId="0" xfId="1" applyFont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Result 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WNP%20HOA%201%20JAN%20-%20DEC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"/>
      <sheetName val="FEBRUARY "/>
      <sheetName val="MARCH "/>
      <sheetName val="APRIL "/>
      <sheetName val="MAY "/>
      <sheetName val="JUNE "/>
      <sheetName val="JULY "/>
      <sheetName val="AUGUST "/>
      <sheetName val="SEPTEMBER "/>
      <sheetName val="OCTOBER "/>
      <sheetName val="NOVEMBER "/>
      <sheetName val="DECEMBER"/>
      <sheetName val="Monthly totals"/>
      <sheetName val="2014 Budget by Month"/>
      <sheetName val="Bank Deposit recap 2014"/>
      <sheetName val="Check Book recap 201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4">
          <cell r="G34">
            <v>2642.8599999999979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pane ySplit="2" topLeftCell="A3" activePane="bottomLeft" state="frozen"/>
      <selection pane="bottomLeft" activeCell="H31" sqref="H31"/>
    </sheetView>
  </sheetViews>
  <sheetFormatPr defaultColWidth="9.140625" defaultRowHeight="12.75" x14ac:dyDescent="0.2"/>
  <cols>
    <col min="1" max="1" width="9.140625" style="41" customWidth="1"/>
    <col min="2" max="2" width="34.28515625" style="14" customWidth="1"/>
    <col min="3" max="3" width="18.5703125" style="11" customWidth="1"/>
    <col min="4" max="4" width="9.28515625" style="69" customWidth="1"/>
    <col min="5" max="5" width="11.7109375" style="134" customWidth="1"/>
    <col min="6" max="6" width="12.85546875" style="70" customWidth="1"/>
    <col min="7" max="7" width="13.28515625" style="169" customWidth="1"/>
    <col min="8" max="8" width="9.140625" style="18"/>
    <col min="11" max="11" width="9.140625" style="6"/>
  </cols>
  <sheetData>
    <row r="1" spans="1:11" x14ac:dyDescent="0.2">
      <c r="B1" s="12" t="s">
        <v>90</v>
      </c>
      <c r="C1" s="15"/>
    </row>
    <row r="2" spans="1:11" x14ac:dyDescent="0.2">
      <c r="A2" s="46" t="s">
        <v>0</v>
      </c>
      <c r="B2" s="13" t="s">
        <v>1</v>
      </c>
      <c r="C2" s="16" t="s">
        <v>2</v>
      </c>
      <c r="D2" s="71" t="s">
        <v>3</v>
      </c>
      <c r="E2" s="134" t="s">
        <v>4</v>
      </c>
      <c r="F2" s="70" t="s">
        <v>5</v>
      </c>
      <c r="G2" s="169" t="s">
        <v>6</v>
      </c>
      <c r="H2" s="20" t="s">
        <v>11</v>
      </c>
    </row>
    <row r="3" spans="1:11" x14ac:dyDescent="0.2">
      <c r="G3" s="66">
        <f>SUM([1]DECEMBER!$G$34)</f>
        <v>2642.8599999999979</v>
      </c>
      <c r="I3" s="6"/>
    </row>
    <row r="4" spans="1:11" s="38" customFormat="1" x14ac:dyDescent="0.2">
      <c r="A4" s="41">
        <v>41655</v>
      </c>
      <c r="B4" s="63" t="s">
        <v>66</v>
      </c>
      <c r="C4" s="58" t="s">
        <v>46</v>
      </c>
      <c r="D4" s="125"/>
      <c r="E4" s="134">
        <v>725</v>
      </c>
      <c r="F4" s="70"/>
      <c r="G4" s="66">
        <f t="shared" ref="G4:G30" si="0">SUM(G3+E4-F4)</f>
        <v>3367.8599999999979</v>
      </c>
      <c r="H4" s="20" t="s">
        <v>66</v>
      </c>
      <c r="I4" s="6"/>
      <c r="K4" s="6"/>
    </row>
    <row r="5" spans="1:11" s="38" customFormat="1" x14ac:dyDescent="0.2">
      <c r="A5" s="39">
        <v>42006</v>
      </c>
      <c r="B5" s="62" t="s">
        <v>23</v>
      </c>
      <c r="C5" s="58" t="s">
        <v>10</v>
      </c>
      <c r="D5" s="125" t="s">
        <v>12</v>
      </c>
      <c r="E5" s="134"/>
      <c r="F5" s="70">
        <v>27.85</v>
      </c>
      <c r="G5" s="66">
        <f t="shared" si="0"/>
        <v>3340.0099999999979</v>
      </c>
      <c r="H5" s="42" t="s">
        <v>37</v>
      </c>
      <c r="K5" s="6"/>
    </row>
    <row r="6" spans="1:11" s="38" customFormat="1" x14ac:dyDescent="0.2">
      <c r="A6" s="39">
        <v>42006</v>
      </c>
      <c r="B6" s="62" t="s">
        <v>24</v>
      </c>
      <c r="C6" s="58" t="s">
        <v>10</v>
      </c>
      <c r="D6" s="125" t="s">
        <v>12</v>
      </c>
      <c r="E6" s="134"/>
      <c r="F6" s="70">
        <v>28.19</v>
      </c>
      <c r="G6" s="66">
        <f t="shared" si="0"/>
        <v>3311.8199999999979</v>
      </c>
      <c r="H6" s="42" t="s">
        <v>37</v>
      </c>
      <c r="K6" s="6"/>
    </row>
    <row r="7" spans="1:11" s="38" customFormat="1" x14ac:dyDescent="0.2">
      <c r="A7" s="39">
        <v>42006</v>
      </c>
      <c r="B7" s="62" t="s">
        <v>22</v>
      </c>
      <c r="C7" s="58" t="s">
        <v>10</v>
      </c>
      <c r="D7" s="125" t="s">
        <v>12</v>
      </c>
      <c r="E7" s="134"/>
      <c r="F7" s="70">
        <v>29.06</v>
      </c>
      <c r="G7" s="66">
        <f t="shared" si="0"/>
        <v>3282.7599999999979</v>
      </c>
      <c r="H7" s="42" t="s">
        <v>37</v>
      </c>
      <c r="K7" s="6"/>
    </row>
    <row r="8" spans="1:11" s="38" customFormat="1" x14ac:dyDescent="0.2">
      <c r="A8" s="39">
        <v>42006</v>
      </c>
      <c r="B8" s="62" t="s">
        <v>25</v>
      </c>
      <c r="C8" s="58" t="s">
        <v>10</v>
      </c>
      <c r="D8" s="125" t="s">
        <v>12</v>
      </c>
      <c r="E8" s="134"/>
      <c r="F8" s="70">
        <v>89.71</v>
      </c>
      <c r="G8" s="66">
        <f t="shared" si="0"/>
        <v>3193.0499999999979</v>
      </c>
      <c r="H8" s="42" t="s">
        <v>37</v>
      </c>
      <c r="K8" s="6"/>
    </row>
    <row r="9" spans="1:11" s="38" customFormat="1" x14ac:dyDescent="0.2">
      <c r="A9" s="41">
        <v>41648</v>
      </c>
      <c r="B9" s="63" t="s">
        <v>54</v>
      </c>
      <c r="C9" s="58" t="s">
        <v>53</v>
      </c>
      <c r="D9" s="125">
        <v>1883</v>
      </c>
      <c r="E9" s="134"/>
      <c r="F9" s="70">
        <v>150</v>
      </c>
      <c r="G9" s="66">
        <f t="shared" si="0"/>
        <v>3043.0499999999979</v>
      </c>
      <c r="H9" s="18" t="s">
        <v>67</v>
      </c>
      <c r="K9" s="6"/>
    </row>
    <row r="10" spans="1:11" s="2" customFormat="1" x14ac:dyDescent="0.2">
      <c r="A10" s="41">
        <v>42016</v>
      </c>
      <c r="B10" s="63" t="s">
        <v>66</v>
      </c>
      <c r="C10" s="58" t="s">
        <v>46</v>
      </c>
      <c r="D10" s="125"/>
      <c r="E10" s="134">
        <v>4495</v>
      </c>
      <c r="F10" s="70"/>
      <c r="G10" s="66">
        <f t="shared" si="0"/>
        <v>7538.0499999999975</v>
      </c>
      <c r="H10" s="130" t="s">
        <v>66</v>
      </c>
      <c r="I10" s="6"/>
      <c r="J10" s="38"/>
      <c r="K10" s="6"/>
    </row>
    <row r="11" spans="1:11" s="2" customFormat="1" x14ac:dyDescent="0.2">
      <c r="A11" s="39">
        <v>42017</v>
      </c>
      <c r="B11" s="63" t="s">
        <v>60</v>
      </c>
      <c r="C11" s="58" t="s">
        <v>59</v>
      </c>
      <c r="D11" s="125" t="s">
        <v>5</v>
      </c>
      <c r="E11" s="133"/>
      <c r="F11" s="70">
        <v>11.92</v>
      </c>
      <c r="G11" s="66">
        <f t="shared" si="0"/>
        <v>7526.1299999999974</v>
      </c>
      <c r="H11" s="42" t="s">
        <v>17</v>
      </c>
      <c r="I11" s="38"/>
      <c r="J11" s="38"/>
      <c r="K11" s="6"/>
    </row>
    <row r="12" spans="1:11" s="2" customFormat="1" x14ac:dyDescent="0.2">
      <c r="A12" s="41">
        <v>42020</v>
      </c>
      <c r="B12" s="63" t="s">
        <v>66</v>
      </c>
      <c r="C12" s="58" t="s">
        <v>46</v>
      </c>
      <c r="D12" s="125"/>
      <c r="E12" s="134">
        <v>290</v>
      </c>
      <c r="F12" s="70"/>
      <c r="G12" s="66">
        <f t="shared" si="0"/>
        <v>7816.1299999999974</v>
      </c>
      <c r="H12" s="42" t="s">
        <v>66</v>
      </c>
      <c r="I12" s="38"/>
      <c r="J12" s="38"/>
      <c r="K12" s="6"/>
    </row>
    <row r="13" spans="1:11" s="38" customFormat="1" x14ac:dyDescent="0.2">
      <c r="A13" s="39">
        <v>42024</v>
      </c>
      <c r="B13" s="63" t="s">
        <v>58</v>
      </c>
      <c r="C13" s="58" t="s">
        <v>40</v>
      </c>
      <c r="D13" s="125" t="s">
        <v>5</v>
      </c>
      <c r="E13" s="133"/>
      <c r="F13" s="70">
        <v>30.42</v>
      </c>
      <c r="G13" s="66">
        <f t="shared" si="0"/>
        <v>7785.7099999999973</v>
      </c>
      <c r="H13" s="42" t="s">
        <v>17</v>
      </c>
      <c r="K13" s="6"/>
    </row>
    <row r="14" spans="1:11" s="38" customFormat="1" x14ac:dyDescent="0.2">
      <c r="A14" s="41">
        <v>42024</v>
      </c>
      <c r="B14" s="63">
        <v>250101053901</v>
      </c>
      <c r="C14" s="58" t="s">
        <v>9</v>
      </c>
      <c r="D14" s="125" t="s">
        <v>12</v>
      </c>
      <c r="E14" s="134"/>
      <c r="F14" s="70">
        <v>25.37</v>
      </c>
      <c r="G14" s="66">
        <f t="shared" si="0"/>
        <v>7760.3399999999974</v>
      </c>
      <c r="H14" s="18" t="s">
        <v>38</v>
      </c>
      <c r="I14" s="6"/>
      <c r="K14" s="6"/>
    </row>
    <row r="15" spans="1:11" s="38" customFormat="1" x14ac:dyDescent="0.2">
      <c r="A15" s="41">
        <v>42024</v>
      </c>
      <c r="B15" s="63">
        <v>250101104739</v>
      </c>
      <c r="C15" s="58" t="s">
        <v>9</v>
      </c>
      <c r="D15" s="125" t="s">
        <v>12</v>
      </c>
      <c r="E15" s="134"/>
      <c r="F15" s="70">
        <v>25.37</v>
      </c>
      <c r="G15" s="66">
        <f t="shared" si="0"/>
        <v>7734.9699999999975</v>
      </c>
      <c r="H15" s="18" t="s">
        <v>38</v>
      </c>
      <c r="I15" s="6"/>
      <c r="K15" s="6"/>
    </row>
    <row r="16" spans="1:11" s="38" customFormat="1" x14ac:dyDescent="0.2">
      <c r="A16" s="41">
        <v>42024</v>
      </c>
      <c r="B16" s="63">
        <v>250101104740</v>
      </c>
      <c r="C16" s="58" t="s">
        <v>9</v>
      </c>
      <c r="D16" s="125" t="s">
        <v>12</v>
      </c>
      <c r="E16" s="134"/>
      <c r="F16" s="70">
        <v>25.37</v>
      </c>
      <c r="G16" s="66">
        <f t="shared" si="0"/>
        <v>7709.5999999999976</v>
      </c>
      <c r="H16" s="18" t="s">
        <v>38</v>
      </c>
      <c r="I16" s="6"/>
      <c r="K16" s="6"/>
    </row>
    <row r="17" spans="1:11" x14ac:dyDescent="0.2">
      <c r="A17" s="41">
        <v>42024</v>
      </c>
      <c r="B17" s="63">
        <v>250101104741</v>
      </c>
      <c r="C17" s="58" t="s">
        <v>9</v>
      </c>
      <c r="D17" s="125" t="s">
        <v>12</v>
      </c>
      <c r="F17" s="70">
        <v>25.37</v>
      </c>
      <c r="G17" s="66">
        <f t="shared" si="0"/>
        <v>7684.2299999999977</v>
      </c>
      <c r="H17" s="18" t="s">
        <v>38</v>
      </c>
      <c r="I17" s="6"/>
    </row>
    <row r="18" spans="1:11" s="38" customFormat="1" x14ac:dyDescent="0.2">
      <c r="A18" s="41">
        <v>42024</v>
      </c>
      <c r="B18" s="63" t="s">
        <v>102</v>
      </c>
      <c r="C18" s="58" t="s">
        <v>49</v>
      </c>
      <c r="D18" s="125"/>
      <c r="E18" s="134"/>
      <c r="F18" s="70">
        <v>39</v>
      </c>
      <c r="G18" s="66">
        <f t="shared" si="0"/>
        <v>7645.2299999999977</v>
      </c>
      <c r="H18" s="18" t="s">
        <v>49</v>
      </c>
      <c r="I18" s="6"/>
      <c r="K18" s="6"/>
    </row>
    <row r="19" spans="1:11" s="38" customFormat="1" x14ac:dyDescent="0.2">
      <c r="A19" s="41">
        <v>42024</v>
      </c>
      <c r="B19" s="63"/>
      <c r="C19" s="58" t="s">
        <v>70</v>
      </c>
      <c r="D19" s="125" t="s">
        <v>12</v>
      </c>
      <c r="E19" s="134"/>
      <c r="F19" s="70">
        <v>49.34</v>
      </c>
      <c r="G19" s="66">
        <f t="shared" si="0"/>
        <v>7595.8899999999976</v>
      </c>
      <c r="H19" s="18" t="s">
        <v>17</v>
      </c>
      <c r="I19" s="6"/>
      <c r="K19" s="6"/>
    </row>
    <row r="20" spans="1:11" s="38" customFormat="1" x14ac:dyDescent="0.2">
      <c r="A20" s="41">
        <v>42024</v>
      </c>
      <c r="B20" s="63" t="s">
        <v>66</v>
      </c>
      <c r="C20" s="58" t="s">
        <v>46</v>
      </c>
      <c r="D20" s="125"/>
      <c r="E20" s="134">
        <v>725</v>
      </c>
      <c r="F20" s="70"/>
      <c r="G20" s="66">
        <f t="shared" si="0"/>
        <v>8320.8899999999976</v>
      </c>
      <c r="H20" s="130" t="s">
        <v>66</v>
      </c>
      <c r="I20" s="6"/>
      <c r="K20" s="6"/>
    </row>
    <row r="21" spans="1:11" s="38" customFormat="1" ht="12.75" customHeight="1" x14ac:dyDescent="0.2">
      <c r="A21" s="41">
        <v>42024</v>
      </c>
      <c r="B21" s="63" t="s">
        <v>66</v>
      </c>
      <c r="C21" s="58" t="s">
        <v>46</v>
      </c>
      <c r="D21" s="125"/>
      <c r="E21" s="134">
        <v>725</v>
      </c>
      <c r="F21" s="70"/>
      <c r="G21" s="66">
        <f t="shared" si="0"/>
        <v>9045.8899999999976</v>
      </c>
      <c r="H21" s="130" t="s">
        <v>66</v>
      </c>
      <c r="I21" s="6"/>
      <c r="K21" s="6"/>
    </row>
    <row r="22" spans="1:11" s="38" customFormat="1" x14ac:dyDescent="0.2">
      <c r="A22" s="41">
        <v>42024</v>
      </c>
      <c r="B22" s="63" t="s">
        <v>66</v>
      </c>
      <c r="C22" s="58" t="s">
        <v>46</v>
      </c>
      <c r="D22" s="125"/>
      <c r="E22" s="134">
        <v>1015</v>
      </c>
      <c r="F22" s="70"/>
      <c r="G22" s="66">
        <f t="shared" si="0"/>
        <v>10060.889999999998</v>
      </c>
      <c r="H22" s="130" t="s">
        <v>66</v>
      </c>
      <c r="I22" s="6"/>
      <c r="K22" s="6"/>
    </row>
    <row r="23" spans="1:11" s="38" customFormat="1" x14ac:dyDescent="0.2">
      <c r="A23" s="41">
        <v>42024</v>
      </c>
      <c r="B23" s="63" t="s">
        <v>66</v>
      </c>
      <c r="C23" s="58" t="s">
        <v>46</v>
      </c>
      <c r="D23" s="125"/>
      <c r="E23" s="134">
        <v>1546</v>
      </c>
      <c r="F23" s="70"/>
      <c r="G23" s="66">
        <f t="shared" si="0"/>
        <v>11606.889999999998</v>
      </c>
      <c r="H23" s="130" t="s">
        <v>66</v>
      </c>
      <c r="I23" s="6"/>
      <c r="K23" s="6"/>
    </row>
    <row r="24" spans="1:11" s="38" customFormat="1" x14ac:dyDescent="0.2">
      <c r="A24" s="41">
        <v>42027</v>
      </c>
      <c r="B24" s="63" t="s">
        <v>66</v>
      </c>
      <c r="C24" s="58" t="s">
        <v>46</v>
      </c>
      <c r="D24" s="125"/>
      <c r="E24" s="134">
        <v>1015</v>
      </c>
      <c r="F24" s="70"/>
      <c r="G24" s="66">
        <f t="shared" si="0"/>
        <v>12621.889999999998</v>
      </c>
      <c r="H24" s="130" t="s">
        <v>66</v>
      </c>
      <c r="I24" s="6"/>
      <c r="K24" s="6"/>
    </row>
    <row r="25" spans="1:11" s="38" customFormat="1" x14ac:dyDescent="0.2">
      <c r="A25" s="41">
        <v>42027</v>
      </c>
      <c r="B25" s="63" t="s">
        <v>66</v>
      </c>
      <c r="C25" s="58" t="s">
        <v>46</v>
      </c>
      <c r="D25" s="125"/>
      <c r="E25" s="134">
        <v>1305</v>
      </c>
      <c r="F25" s="70"/>
      <c r="G25" s="66">
        <f t="shared" si="0"/>
        <v>13926.889999999998</v>
      </c>
      <c r="H25" s="130" t="s">
        <v>66</v>
      </c>
      <c r="I25" s="6"/>
      <c r="K25" s="6"/>
    </row>
    <row r="26" spans="1:11" s="38" customFormat="1" x14ac:dyDescent="0.2">
      <c r="A26" s="41">
        <v>42030</v>
      </c>
      <c r="B26" s="63" t="s">
        <v>66</v>
      </c>
      <c r="C26" s="58" t="s">
        <v>46</v>
      </c>
      <c r="D26" s="125"/>
      <c r="E26" s="134">
        <v>435</v>
      </c>
      <c r="F26" s="70"/>
      <c r="G26" s="66">
        <f t="shared" si="0"/>
        <v>14361.889999999998</v>
      </c>
      <c r="H26" s="130" t="s">
        <v>66</v>
      </c>
      <c r="I26" s="6"/>
      <c r="K26" s="6"/>
    </row>
    <row r="27" spans="1:11" s="38" customFormat="1" x14ac:dyDescent="0.2">
      <c r="A27" s="41">
        <v>42030</v>
      </c>
      <c r="B27" s="63" t="s">
        <v>66</v>
      </c>
      <c r="C27" s="58" t="s">
        <v>46</v>
      </c>
      <c r="D27" s="125"/>
      <c r="E27" s="134">
        <v>1015</v>
      </c>
      <c r="F27" s="70"/>
      <c r="G27" s="66">
        <f t="shared" si="0"/>
        <v>15376.889999999998</v>
      </c>
      <c r="H27" s="130" t="s">
        <v>66</v>
      </c>
      <c r="I27" s="6"/>
      <c r="K27" s="6"/>
    </row>
    <row r="28" spans="1:11" s="38" customFormat="1" x14ac:dyDescent="0.2">
      <c r="A28" s="41">
        <v>42034</v>
      </c>
      <c r="B28" s="63" t="s">
        <v>66</v>
      </c>
      <c r="C28" s="58" t="s">
        <v>46</v>
      </c>
      <c r="D28" s="125"/>
      <c r="E28" s="134">
        <v>1377.5</v>
      </c>
      <c r="F28" s="70"/>
      <c r="G28" s="66">
        <f t="shared" si="0"/>
        <v>16754.39</v>
      </c>
      <c r="H28" s="130" t="s">
        <v>66</v>
      </c>
      <c r="I28" s="6"/>
      <c r="K28" s="6"/>
    </row>
    <row r="29" spans="1:11" s="38" customFormat="1" x14ac:dyDescent="0.2">
      <c r="A29" s="41">
        <v>42034</v>
      </c>
      <c r="B29" s="63" t="s">
        <v>66</v>
      </c>
      <c r="C29" s="58" t="s">
        <v>46</v>
      </c>
      <c r="D29" s="125"/>
      <c r="E29" s="134">
        <v>1450</v>
      </c>
      <c r="F29" s="70"/>
      <c r="G29" s="66">
        <f t="shared" si="0"/>
        <v>18204.39</v>
      </c>
      <c r="H29" s="130" t="s">
        <v>66</v>
      </c>
      <c r="I29" s="6"/>
      <c r="K29" s="6"/>
    </row>
    <row r="30" spans="1:11" s="38" customFormat="1" x14ac:dyDescent="0.2">
      <c r="A30" s="39"/>
      <c r="B30" s="41" t="s">
        <v>55</v>
      </c>
      <c r="C30" s="39" t="s">
        <v>47</v>
      </c>
      <c r="D30" s="69"/>
      <c r="E30" s="134"/>
      <c r="F30" s="70"/>
      <c r="G30" s="66">
        <f t="shared" si="0"/>
        <v>18204.39</v>
      </c>
      <c r="H30" s="130" t="s">
        <v>242</v>
      </c>
      <c r="I30" s="6"/>
      <c r="K30" s="6"/>
    </row>
    <row r="31" spans="1:11" s="38" customFormat="1" x14ac:dyDescent="0.2">
      <c r="A31" s="41"/>
      <c r="B31" s="63"/>
      <c r="C31" s="58"/>
      <c r="D31" s="125"/>
      <c r="E31" s="134"/>
      <c r="F31" s="70"/>
      <c r="G31" s="66"/>
      <c r="H31" s="20"/>
      <c r="I31" s="6"/>
      <c r="K31" s="6"/>
    </row>
    <row r="32" spans="1:11" s="38" customFormat="1" x14ac:dyDescent="0.2">
      <c r="A32" s="41"/>
      <c r="B32" s="12" t="s">
        <v>15</v>
      </c>
      <c r="C32" s="44"/>
      <c r="D32" s="69"/>
      <c r="E32" s="134">
        <f>SUM(E3:E31)</f>
        <v>16118.5</v>
      </c>
      <c r="F32" s="134">
        <f>SUM(F3:F31)</f>
        <v>556.97</v>
      </c>
      <c r="G32" s="66">
        <f>SUM(G3+E32-F32)</f>
        <v>18204.389999999996</v>
      </c>
      <c r="H32" s="18"/>
      <c r="I32" s="6"/>
      <c r="K32" s="6"/>
    </row>
    <row r="33" spans="1:11" s="38" customFormat="1" x14ac:dyDescent="0.2">
      <c r="A33" s="41"/>
      <c r="B33" s="12" t="s">
        <v>41</v>
      </c>
      <c r="C33" s="44"/>
      <c r="D33" s="69"/>
      <c r="E33" s="134">
        <v>16118.5</v>
      </c>
      <c r="F33" s="48">
        <v>4568.7299999999996</v>
      </c>
      <c r="G33" s="52">
        <v>18354.39</v>
      </c>
      <c r="H33" s="18"/>
      <c r="I33" s="6"/>
      <c r="K33" s="6"/>
    </row>
    <row r="34" spans="1:11" s="38" customFormat="1" x14ac:dyDescent="0.2">
      <c r="A34" s="41"/>
      <c r="B34" s="131" t="s">
        <v>7</v>
      </c>
      <c r="C34" s="41"/>
      <c r="D34" s="23"/>
      <c r="E34" s="134">
        <f>SUM(E33-E32)</f>
        <v>0</v>
      </c>
      <c r="F34" s="48">
        <f>SUM(F33-F32)</f>
        <v>4011.7599999999993</v>
      </c>
      <c r="G34" s="52">
        <f>SUM(G33-G32)</f>
        <v>150.00000000000364</v>
      </c>
      <c r="K34" s="6"/>
    </row>
    <row r="35" spans="1:11" x14ac:dyDescent="0.2">
      <c r="B35" s="63" t="s">
        <v>54</v>
      </c>
      <c r="C35" s="58" t="s">
        <v>53</v>
      </c>
      <c r="D35" s="125"/>
      <c r="F35" s="70">
        <v>150</v>
      </c>
      <c r="G35" s="170"/>
    </row>
    <row r="36" spans="1:11" x14ac:dyDescent="0.2">
      <c r="G36" s="170"/>
    </row>
    <row r="37" spans="1:11" x14ac:dyDescent="0.2">
      <c r="G37" s="170"/>
    </row>
    <row r="38" spans="1:11" x14ac:dyDescent="0.2">
      <c r="G38" s="170"/>
    </row>
    <row r="39" spans="1:11" x14ac:dyDescent="0.2">
      <c r="G39" s="170"/>
    </row>
    <row r="40" spans="1:11" x14ac:dyDescent="0.2">
      <c r="G40" s="170"/>
    </row>
    <row r="41" spans="1:11" x14ac:dyDescent="0.2">
      <c r="G41" s="170"/>
    </row>
    <row r="42" spans="1:11" s="38" customFormat="1" x14ac:dyDescent="0.2">
      <c r="A42" s="41"/>
      <c r="B42" s="12"/>
      <c r="C42" s="68" t="s">
        <v>17</v>
      </c>
      <c r="D42" s="69"/>
      <c r="E42" s="134"/>
      <c r="F42" s="48">
        <f>SUM(F11+F13+F19)</f>
        <v>91.68</v>
      </c>
      <c r="G42" s="66"/>
      <c r="H42" s="18"/>
      <c r="I42" s="6"/>
      <c r="K42" s="6"/>
    </row>
    <row r="43" spans="1:11" s="38" customFormat="1" x14ac:dyDescent="0.2">
      <c r="A43" s="50"/>
      <c r="B43" s="12"/>
      <c r="C43" s="68" t="s">
        <v>26</v>
      </c>
      <c r="D43" s="69"/>
      <c r="E43" s="134"/>
      <c r="F43" s="48"/>
      <c r="G43" s="66"/>
      <c r="H43" s="21"/>
      <c r="K43" s="6"/>
    </row>
    <row r="44" spans="1:11" s="38" customFormat="1" ht="11.25" customHeight="1" x14ac:dyDescent="0.2">
      <c r="A44" s="50"/>
      <c r="B44" s="12"/>
      <c r="C44" s="68" t="s">
        <v>20</v>
      </c>
      <c r="D44" s="69"/>
      <c r="E44" s="134"/>
      <c r="F44" s="48">
        <f>SUM(F5:F8)</f>
        <v>174.81</v>
      </c>
      <c r="G44" s="66"/>
      <c r="H44" s="18"/>
      <c r="K44" s="6"/>
    </row>
    <row r="45" spans="1:11" s="38" customFormat="1" ht="11.25" customHeight="1" x14ac:dyDescent="0.2">
      <c r="A45" s="50"/>
      <c r="B45" s="12"/>
      <c r="C45" s="68" t="s">
        <v>19</v>
      </c>
      <c r="D45" s="69"/>
      <c r="E45" s="134"/>
      <c r="F45" s="48"/>
      <c r="G45" s="66"/>
      <c r="H45" s="18"/>
      <c r="K45" s="6"/>
    </row>
    <row r="46" spans="1:11" s="38" customFormat="1" ht="11.25" customHeight="1" x14ac:dyDescent="0.2">
      <c r="A46" s="50"/>
      <c r="B46" s="12"/>
      <c r="C46" s="68" t="s">
        <v>21</v>
      </c>
      <c r="D46" s="69"/>
      <c r="E46" s="134"/>
      <c r="F46" s="48"/>
      <c r="G46" s="66"/>
      <c r="H46" s="18"/>
      <c r="K46" s="6"/>
    </row>
    <row r="47" spans="1:11" s="38" customFormat="1" ht="11.25" customHeight="1" x14ac:dyDescent="0.2">
      <c r="A47" s="50"/>
      <c r="B47" s="12"/>
      <c r="C47" s="68" t="s">
        <v>27</v>
      </c>
      <c r="D47" s="69"/>
      <c r="E47" s="134"/>
      <c r="F47" s="48"/>
      <c r="G47" s="66"/>
      <c r="H47" s="18"/>
      <c r="K47" s="6"/>
    </row>
    <row r="48" spans="1:11" s="38" customFormat="1" ht="11.25" customHeight="1" x14ac:dyDescent="0.2">
      <c r="A48" s="33"/>
      <c r="B48" s="12"/>
      <c r="C48" s="68" t="s">
        <v>28</v>
      </c>
      <c r="D48" s="69"/>
      <c r="E48" s="134"/>
      <c r="F48" s="48"/>
      <c r="G48" s="66"/>
      <c r="H48" s="18"/>
      <c r="K48" s="6"/>
    </row>
    <row r="49" spans="1:11" s="38" customFormat="1" ht="11.25" customHeight="1" x14ac:dyDescent="0.2">
      <c r="A49" s="33"/>
      <c r="B49" s="12"/>
      <c r="C49" s="68" t="s">
        <v>13</v>
      </c>
      <c r="D49" s="69"/>
      <c r="E49" s="134"/>
      <c r="F49" s="48"/>
      <c r="G49" s="66"/>
      <c r="H49" s="18"/>
      <c r="K49" s="6"/>
    </row>
    <row r="50" spans="1:11" s="38" customFormat="1" ht="11.25" customHeight="1" x14ac:dyDescent="0.2">
      <c r="A50" s="33"/>
      <c r="B50" s="12"/>
      <c r="C50" s="68" t="s">
        <v>29</v>
      </c>
      <c r="D50" s="69"/>
      <c r="E50" s="134"/>
      <c r="F50" s="48">
        <f>SUM(F9)</f>
        <v>150</v>
      </c>
      <c r="G50" s="66"/>
      <c r="H50" s="18"/>
      <c r="K50" s="6"/>
    </row>
    <row r="51" spans="1:11" s="38" customFormat="1" ht="11.25" customHeight="1" x14ac:dyDescent="0.2">
      <c r="A51" s="33"/>
      <c r="B51" s="12"/>
      <c r="C51" s="68" t="s">
        <v>30</v>
      </c>
      <c r="D51" s="69"/>
      <c r="E51" s="134"/>
      <c r="F51" s="48"/>
      <c r="G51" s="66"/>
      <c r="H51" s="18"/>
      <c r="K51" s="6"/>
    </row>
    <row r="52" spans="1:11" s="38" customFormat="1" ht="11.25" customHeight="1" x14ac:dyDescent="0.2">
      <c r="A52" s="33"/>
      <c r="B52" s="12"/>
      <c r="C52" s="68" t="s">
        <v>31</v>
      </c>
      <c r="D52" s="69"/>
      <c r="E52" s="134"/>
      <c r="F52" s="48">
        <f>SUM(F25)</f>
        <v>0</v>
      </c>
      <c r="G52" s="66"/>
      <c r="H52" s="18"/>
      <c r="K52" s="6"/>
    </row>
    <row r="53" spans="1:11" s="38" customFormat="1" ht="11.25" customHeight="1" x14ac:dyDescent="0.2">
      <c r="A53" s="33"/>
      <c r="B53" s="12"/>
      <c r="C53" s="68" t="s">
        <v>72</v>
      </c>
      <c r="D53" s="69"/>
      <c r="E53" s="134"/>
      <c r="F53" s="48"/>
      <c r="G53" s="66"/>
      <c r="H53" s="18"/>
      <c r="K53" s="6"/>
    </row>
    <row r="54" spans="1:11" s="38" customFormat="1" ht="11.25" customHeight="1" x14ac:dyDescent="0.2">
      <c r="A54" s="50"/>
      <c r="B54" s="12"/>
      <c r="C54" s="68" t="s">
        <v>32</v>
      </c>
      <c r="D54" s="69"/>
      <c r="E54" s="134"/>
      <c r="F54" s="48">
        <f>SUM(F31)</f>
        <v>0</v>
      </c>
      <c r="G54" s="66"/>
      <c r="H54" s="18"/>
      <c r="K54" s="6"/>
    </row>
    <row r="55" spans="1:11" s="38" customFormat="1" ht="11.25" customHeight="1" x14ac:dyDescent="0.2">
      <c r="A55" s="50"/>
      <c r="B55" s="12"/>
      <c r="C55" s="68" t="s">
        <v>33</v>
      </c>
      <c r="D55" s="69"/>
      <c r="E55" s="134"/>
      <c r="F55" s="48"/>
      <c r="G55" s="66"/>
      <c r="H55" s="18"/>
      <c r="K55" s="6"/>
    </row>
    <row r="56" spans="1:11" s="38" customFormat="1" ht="11.25" customHeight="1" x14ac:dyDescent="0.2">
      <c r="A56" s="50"/>
      <c r="B56" s="12"/>
      <c r="C56" s="68" t="s">
        <v>34</v>
      </c>
      <c r="D56" s="69"/>
      <c r="E56" s="134"/>
      <c r="F56" s="48">
        <f>SUM(F18)</f>
        <v>39</v>
      </c>
      <c r="G56" s="66"/>
      <c r="H56" s="18"/>
      <c r="K56" s="6"/>
    </row>
    <row r="57" spans="1:11" ht="11.25" customHeight="1" x14ac:dyDescent="0.2">
      <c r="A57" s="50"/>
      <c r="B57" s="12"/>
      <c r="C57" s="68" t="s">
        <v>61</v>
      </c>
      <c r="F57" s="48"/>
      <c r="G57" s="66"/>
    </row>
    <row r="58" spans="1:11" ht="11.25" customHeight="1" x14ac:dyDescent="0.2">
      <c r="A58" s="50"/>
      <c r="B58" s="12"/>
      <c r="C58" s="150" t="s">
        <v>35</v>
      </c>
      <c r="F58" s="48">
        <f>SUM(F14:F17)</f>
        <v>101.48</v>
      </c>
      <c r="G58" s="66"/>
    </row>
    <row r="59" spans="1:11" ht="11.25" customHeight="1" x14ac:dyDescent="0.2">
      <c r="A59" s="50"/>
      <c r="B59" s="12"/>
      <c r="C59" s="44" t="s">
        <v>36</v>
      </c>
      <c r="F59" s="48"/>
      <c r="G59" s="66"/>
    </row>
    <row r="60" spans="1:11" ht="11.25" customHeight="1" x14ac:dyDescent="0.2">
      <c r="A60" s="50"/>
      <c r="B60" s="12"/>
      <c r="C60" s="15" t="s">
        <v>8</v>
      </c>
      <c r="F60" s="48">
        <f>SUM(F42:F59)</f>
        <v>556.97</v>
      </c>
      <c r="G60" s="66"/>
    </row>
    <row r="71" spans="1:7" ht="11.25" customHeight="1" x14ac:dyDescent="0.2">
      <c r="A71" s="50"/>
      <c r="B71" s="12"/>
      <c r="C71" s="15"/>
      <c r="F71" s="48"/>
      <c r="G71" s="66"/>
    </row>
    <row r="72" spans="1:7" ht="11.25" customHeight="1" x14ac:dyDescent="0.2">
      <c r="A72" s="50"/>
      <c r="F72" s="48"/>
      <c r="G72" s="66"/>
    </row>
    <row r="73" spans="1:7" ht="11.25" customHeight="1" x14ac:dyDescent="0.2">
      <c r="A73" s="50"/>
      <c r="B73" s="12"/>
      <c r="D73" s="73"/>
      <c r="G73" s="66"/>
    </row>
    <row r="74" spans="1:7" ht="11.25" customHeight="1" x14ac:dyDescent="0.2">
      <c r="A74" s="50"/>
      <c r="B74" s="12"/>
      <c r="F74" s="48"/>
      <c r="G74" s="66"/>
    </row>
    <row r="75" spans="1:7" ht="11.25" customHeight="1" x14ac:dyDescent="0.2">
      <c r="A75" s="50"/>
      <c r="G75" s="66"/>
    </row>
    <row r="76" spans="1:7" ht="11.25" customHeight="1" x14ac:dyDescent="0.2">
      <c r="A76" s="50"/>
      <c r="B76" s="37"/>
      <c r="G76" s="66"/>
    </row>
    <row r="77" spans="1:7" ht="11.25" customHeight="1" x14ac:dyDescent="0.2">
      <c r="A77" s="50"/>
      <c r="G77" s="66"/>
    </row>
  </sheetData>
  <sortState ref="A4:K45">
    <sortCondition ref="A4"/>
  </sortState>
  <printOptions headings="1" gridLines="1"/>
  <pageMargins left="0.74791666666666701" right="0.74791666666666701" top="1.15069444444444" bottom="0.98402777777777795" header="0.98402777777777795" footer="0.51180555555555596"/>
  <pageSetup firstPageNumber="0" orientation="landscape" horizontalDpi="300" verticalDpi="300" r:id="rId1"/>
  <headerFooter alignWithMargins="0">
    <oddHeader>&amp;C&amp;"Times New Roman,Regular"&amp;12WINDWOOD NORTH HOA JANUARY 2013
&amp;R&amp;"Times New Roman,Regular"&amp;12&amp;N</oddHeader>
    <oddFooter>&amp;L&amp;Pof&amp;N&amp;R&amp;D&amp;T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pane ySplit="2" topLeftCell="A3" activePane="bottomLeft" state="frozen"/>
      <selection activeCell="B1" sqref="B1"/>
      <selection pane="bottomLeft" activeCell="B23" sqref="B23:F23"/>
    </sheetView>
  </sheetViews>
  <sheetFormatPr defaultColWidth="9" defaultRowHeight="12.75" x14ac:dyDescent="0.2"/>
  <cols>
    <col min="1" max="1" width="9.42578125" style="117" customWidth="1"/>
    <col min="2" max="2" width="33" style="19" customWidth="1"/>
    <col min="3" max="3" width="17.85546875" style="39" customWidth="1"/>
    <col min="4" max="4" width="10.28515625" style="161" customWidth="1"/>
    <col min="5" max="5" width="11.140625" style="8" customWidth="1"/>
    <col min="6" max="6" width="12.5703125" style="175" customWidth="1"/>
    <col min="7" max="7" width="11.7109375" style="6" customWidth="1"/>
  </cols>
  <sheetData>
    <row r="1" spans="1:9" x14ac:dyDescent="0.2">
      <c r="A1" s="115"/>
      <c r="C1" s="104" t="s">
        <v>99</v>
      </c>
      <c r="D1" s="160"/>
      <c r="E1" s="45"/>
      <c r="F1" s="80"/>
      <c r="G1" s="110"/>
      <c r="H1" s="72"/>
    </row>
    <row r="2" spans="1:9" x14ac:dyDescent="0.2">
      <c r="A2" s="116" t="s">
        <v>0</v>
      </c>
      <c r="B2" s="107" t="s">
        <v>1</v>
      </c>
      <c r="C2" s="108" t="s">
        <v>2</v>
      </c>
      <c r="D2" s="101" t="s">
        <v>3</v>
      </c>
      <c r="E2" s="45" t="s">
        <v>4</v>
      </c>
      <c r="F2" s="80" t="s">
        <v>5</v>
      </c>
      <c r="G2" s="97" t="s">
        <v>6</v>
      </c>
      <c r="H2" s="30" t="s">
        <v>14</v>
      </c>
    </row>
    <row r="3" spans="1:9" s="2" customFormat="1" x14ac:dyDescent="0.2">
      <c r="A3" s="9"/>
      <c r="B3" s="3"/>
      <c r="C3" s="3"/>
      <c r="D3" s="10"/>
      <c r="E3" s="49"/>
      <c r="F3" s="70"/>
      <c r="G3" s="48">
        <f>SUM('SEPTEMBER '!G30)</f>
        <v>13519.889999999994</v>
      </c>
    </row>
    <row r="4" spans="1:9" s="2" customFormat="1" x14ac:dyDescent="0.2">
      <c r="A4" s="26">
        <v>42247</v>
      </c>
      <c r="B4" s="63" t="s">
        <v>4</v>
      </c>
      <c r="C4" s="58" t="s">
        <v>4</v>
      </c>
      <c r="D4" s="125" t="s">
        <v>12</v>
      </c>
      <c r="E4" s="135">
        <v>180</v>
      </c>
      <c r="F4" s="48"/>
      <c r="G4" s="48">
        <f t="shared" ref="G4:G26" si="0">SUM(G3+E4-F4)</f>
        <v>13699.889999999994</v>
      </c>
      <c r="I4" s="24"/>
    </row>
    <row r="5" spans="1:9" s="2" customFormat="1" x14ac:dyDescent="0.2">
      <c r="A5" s="26">
        <v>42278</v>
      </c>
      <c r="B5" s="41" t="s">
        <v>55</v>
      </c>
      <c r="C5" s="39" t="s">
        <v>47</v>
      </c>
      <c r="D5" s="160">
        <v>1916</v>
      </c>
      <c r="E5" s="135"/>
      <c r="F5" s="70">
        <v>1300</v>
      </c>
      <c r="G5" s="48">
        <f t="shared" si="0"/>
        <v>12399.889999999994</v>
      </c>
      <c r="H5" s="2" t="s">
        <v>204</v>
      </c>
    </row>
    <row r="6" spans="1:9" s="2" customFormat="1" x14ac:dyDescent="0.2">
      <c r="A6" s="26">
        <v>42278</v>
      </c>
      <c r="B6" s="63" t="s">
        <v>54</v>
      </c>
      <c r="C6" s="58" t="s">
        <v>53</v>
      </c>
      <c r="D6" s="125">
        <v>1917</v>
      </c>
      <c r="E6" s="135"/>
      <c r="F6" s="70">
        <v>150</v>
      </c>
      <c r="G6" s="48">
        <f t="shared" si="0"/>
        <v>12249.889999999994</v>
      </c>
      <c r="H6" s="24" t="s">
        <v>64</v>
      </c>
    </row>
    <row r="7" spans="1:9" s="2" customFormat="1" x14ac:dyDescent="0.2">
      <c r="A7" s="9">
        <v>42284</v>
      </c>
      <c r="B7" s="63" t="s">
        <v>203</v>
      </c>
      <c r="C7" s="58" t="s">
        <v>39</v>
      </c>
      <c r="D7" s="125" t="s">
        <v>12</v>
      </c>
      <c r="E7" s="135"/>
      <c r="F7" s="48">
        <v>19.600000000000001</v>
      </c>
      <c r="G7" s="48">
        <f t="shared" si="0"/>
        <v>12230.289999999994</v>
      </c>
      <c r="H7" s="2" t="s">
        <v>17</v>
      </c>
    </row>
    <row r="8" spans="1:9" s="2" customFormat="1" x14ac:dyDescent="0.2">
      <c r="A8" s="9">
        <v>42290</v>
      </c>
      <c r="B8" s="63" t="s">
        <v>201</v>
      </c>
      <c r="C8" s="58" t="s">
        <v>114</v>
      </c>
      <c r="D8" s="125">
        <v>1919</v>
      </c>
      <c r="E8" s="135"/>
      <c r="F8" s="48">
        <v>13</v>
      </c>
      <c r="G8" s="48">
        <f t="shared" si="0"/>
        <v>12217.289999999994</v>
      </c>
      <c r="H8" s="2" t="s">
        <v>13</v>
      </c>
    </row>
    <row r="9" spans="1:9" s="2" customFormat="1" x14ac:dyDescent="0.2">
      <c r="A9" s="9">
        <v>42290</v>
      </c>
      <c r="B9" s="63" t="s">
        <v>202</v>
      </c>
      <c r="C9" s="58" t="s">
        <v>113</v>
      </c>
      <c r="D9" s="125" t="s">
        <v>12</v>
      </c>
      <c r="E9" s="135"/>
      <c r="F9" s="48">
        <v>3</v>
      </c>
      <c r="G9" s="48">
        <f t="shared" si="0"/>
        <v>12214.289999999994</v>
      </c>
      <c r="H9" s="2" t="s">
        <v>13</v>
      </c>
    </row>
    <row r="10" spans="1:9" s="2" customFormat="1" x14ac:dyDescent="0.2">
      <c r="A10" s="9">
        <v>42291</v>
      </c>
      <c r="B10" s="63" t="s">
        <v>56</v>
      </c>
      <c r="C10" s="58" t="s">
        <v>57</v>
      </c>
      <c r="D10" s="125" t="s">
        <v>12</v>
      </c>
      <c r="E10" s="136"/>
      <c r="F10" s="70">
        <v>35</v>
      </c>
      <c r="G10" s="48">
        <f t="shared" si="0"/>
        <v>12179.289999999994</v>
      </c>
      <c r="H10" s="2" t="s">
        <v>65</v>
      </c>
    </row>
    <row r="11" spans="1:9" s="2" customFormat="1" x14ac:dyDescent="0.2">
      <c r="A11" s="26">
        <v>42293</v>
      </c>
      <c r="B11" s="63" t="s">
        <v>199</v>
      </c>
      <c r="C11" s="58" t="s">
        <v>200</v>
      </c>
      <c r="D11" s="125" t="s">
        <v>12</v>
      </c>
      <c r="E11" s="135"/>
      <c r="F11" s="48">
        <v>25.99</v>
      </c>
      <c r="G11" s="48">
        <f t="shared" si="0"/>
        <v>12153.299999999994</v>
      </c>
      <c r="H11" s="24" t="s">
        <v>17</v>
      </c>
    </row>
    <row r="12" spans="1:9" s="2" customFormat="1" x14ac:dyDescent="0.2">
      <c r="A12" s="26">
        <v>42293</v>
      </c>
      <c r="B12" s="63" t="s">
        <v>4</v>
      </c>
      <c r="C12" s="58" t="s">
        <v>15</v>
      </c>
      <c r="D12" s="125" t="s">
        <v>12</v>
      </c>
      <c r="E12" s="135">
        <v>363.94</v>
      </c>
      <c r="F12" s="48"/>
      <c r="G12" s="48">
        <f t="shared" si="0"/>
        <v>12517.239999999994</v>
      </c>
      <c r="H12" s="2" t="s">
        <v>4</v>
      </c>
    </row>
    <row r="13" spans="1:9" s="2" customFormat="1" x14ac:dyDescent="0.2">
      <c r="A13" s="9">
        <v>42294</v>
      </c>
      <c r="B13" s="63" t="s">
        <v>199</v>
      </c>
      <c r="C13" s="58" t="s">
        <v>200</v>
      </c>
      <c r="D13" s="125" t="s">
        <v>12</v>
      </c>
      <c r="E13" s="135"/>
      <c r="F13" s="48">
        <v>38.99</v>
      </c>
      <c r="G13" s="48">
        <f t="shared" si="0"/>
        <v>12478.249999999995</v>
      </c>
      <c r="H13" s="2" t="s">
        <v>86</v>
      </c>
    </row>
    <row r="14" spans="1:9" s="2" customFormat="1" x14ac:dyDescent="0.2">
      <c r="A14" s="26">
        <v>42296</v>
      </c>
      <c r="B14" s="63">
        <v>250101053901</v>
      </c>
      <c r="C14" s="58" t="s">
        <v>9</v>
      </c>
      <c r="D14" s="125" t="s">
        <v>12</v>
      </c>
      <c r="E14" s="30"/>
      <c r="F14" s="134">
        <v>85.95</v>
      </c>
      <c r="G14" s="48">
        <f t="shared" si="0"/>
        <v>12392.299999999994</v>
      </c>
      <c r="H14" s="2" t="s">
        <v>38</v>
      </c>
    </row>
    <row r="15" spans="1:9" s="2" customFormat="1" x14ac:dyDescent="0.2">
      <c r="A15" s="26">
        <v>42296</v>
      </c>
      <c r="B15" s="63">
        <v>250101104739</v>
      </c>
      <c r="C15" s="58" t="s">
        <v>9</v>
      </c>
      <c r="D15" s="125" t="s">
        <v>12</v>
      </c>
      <c r="E15" s="30"/>
      <c r="F15" s="134">
        <v>27.01</v>
      </c>
      <c r="G15" s="48">
        <f t="shared" si="0"/>
        <v>12365.289999999994</v>
      </c>
      <c r="H15" s="2" t="s">
        <v>38</v>
      </c>
    </row>
    <row r="16" spans="1:9" s="2" customFormat="1" x14ac:dyDescent="0.2">
      <c r="A16" s="26">
        <v>42296</v>
      </c>
      <c r="B16" s="63">
        <v>250101104740</v>
      </c>
      <c r="C16" s="58" t="s">
        <v>9</v>
      </c>
      <c r="D16" s="125" t="s">
        <v>12</v>
      </c>
      <c r="E16" s="30"/>
      <c r="F16" s="134">
        <v>32.53</v>
      </c>
      <c r="G16" s="48">
        <f t="shared" si="0"/>
        <v>12332.759999999993</v>
      </c>
      <c r="H16" s="2" t="s">
        <v>38</v>
      </c>
    </row>
    <row r="17" spans="1:9" s="2" customFormat="1" x14ac:dyDescent="0.2">
      <c r="A17" s="26">
        <v>42296</v>
      </c>
      <c r="B17" s="63">
        <v>250101104741</v>
      </c>
      <c r="C17" s="58" t="s">
        <v>9</v>
      </c>
      <c r="D17" s="125" t="s">
        <v>12</v>
      </c>
      <c r="E17" s="30"/>
      <c r="F17" s="134">
        <v>27.01</v>
      </c>
      <c r="G17" s="48">
        <f t="shared" si="0"/>
        <v>12305.749999999993</v>
      </c>
      <c r="H17" s="2" t="s">
        <v>38</v>
      </c>
    </row>
    <row r="18" spans="1:9" s="2" customFormat="1" x14ac:dyDescent="0.2">
      <c r="A18" s="26">
        <v>42296</v>
      </c>
      <c r="B18" s="63" t="s">
        <v>49</v>
      </c>
      <c r="C18" s="58" t="s">
        <v>75</v>
      </c>
      <c r="D18" s="125" t="s">
        <v>12</v>
      </c>
      <c r="E18" s="135"/>
      <c r="F18" s="70">
        <v>42</v>
      </c>
      <c r="G18" s="48">
        <f t="shared" si="0"/>
        <v>12263.749999999993</v>
      </c>
      <c r="H18" s="2" t="s">
        <v>49</v>
      </c>
    </row>
    <row r="19" spans="1:9" s="2" customFormat="1" x14ac:dyDescent="0.2">
      <c r="A19" s="9">
        <v>42305</v>
      </c>
      <c r="B19" s="62" t="s">
        <v>23</v>
      </c>
      <c r="C19" s="58" t="s">
        <v>10</v>
      </c>
      <c r="D19" s="125" t="s">
        <v>12</v>
      </c>
      <c r="E19" s="135"/>
      <c r="F19" s="70">
        <v>86.16</v>
      </c>
      <c r="G19" s="48">
        <f t="shared" si="0"/>
        <v>12177.589999999993</v>
      </c>
      <c r="H19" s="18" t="s">
        <v>45</v>
      </c>
      <c r="I19" s="6"/>
    </row>
    <row r="20" spans="1:9" s="2" customFormat="1" x14ac:dyDescent="0.2">
      <c r="A20" s="9">
        <v>42305</v>
      </c>
      <c r="B20" s="62" t="s">
        <v>24</v>
      </c>
      <c r="C20" s="58" t="s">
        <v>10</v>
      </c>
      <c r="D20" s="125" t="s">
        <v>12</v>
      </c>
      <c r="E20" s="135"/>
      <c r="F20" s="70">
        <v>27.86</v>
      </c>
      <c r="G20" s="48">
        <f t="shared" si="0"/>
        <v>12149.729999999992</v>
      </c>
      <c r="H20" s="18" t="s">
        <v>45</v>
      </c>
      <c r="I20" s="6"/>
    </row>
    <row r="21" spans="1:9" s="2" customFormat="1" x14ac:dyDescent="0.2">
      <c r="A21" s="9">
        <v>42305</v>
      </c>
      <c r="B21" s="62" t="s">
        <v>22</v>
      </c>
      <c r="C21" s="58" t="s">
        <v>10</v>
      </c>
      <c r="D21" s="125" t="s">
        <v>12</v>
      </c>
      <c r="E21" s="135"/>
      <c r="F21" s="70">
        <v>33.51</v>
      </c>
      <c r="G21" s="48">
        <f t="shared" si="0"/>
        <v>12116.219999999992</v>
      </c>
      <c r="H21" s="18" t="s">
        <v>45</v>
      </c>
      <c r="I21" s="6"/>
    </row>
    <row r="22" spans="1:9" s="2" customFormat="1" x14ac:dyDescent="0.2">
      <c r="A22" s="9">
        <v>42305</v>
      </c>
      <c r="B22" s="62" t="s">
        <v>25</v>
      </c>
      <c r="C22" s="58" t="s">
        <v>10</v>
      </c>
      <c r="D22" s="125" t="s">
        <v>12</v>
      </c>
      <c r="E22" s="135"/>
      <c r="F22" s="70">
        <v>112.08</v>
      </c>
      <c r="G22" s="48">
        <f t="shared" si="0"/>
        <v>12004.139999999992</v>
      </c>
      <c r="H22" s="18" t="s">
        <v>45</v>
      </c>
    </row>
    <row r="23" spans="1:9" s="2" customFormat="1" x14ac:dyDescent="0.2">
      <c r="A23" s="26">
        <v>42305</v>
      </c>
      <c r="B23" s="63" t="s">
        <v>206</v>
      </c>
      <c r="C23" s="58" t="s">
        <v>205</v>
      </c>
      <c r="D23" s="125" t="s">
        <v>12</v>
      </c>
      <c r="E23" s="135"/>
      <c r="F23" s="48">
        <v>25.97</v>
      </c>
      <c r="G23" s="48">
        <f t="shared" si="0"/>
        <v>11978.169999999993</v>
      </c>
      <c r="H23" s="2" t="s">
        <v>51</v>
      </c>
    </row>
    <row r="24" spans="1:9" s="2" customFormat="1" x14ac:dyDescent="0.2">
      <c r="A24" s="26">
        <v>42307</v>
      </c>
      <c r="B24" s="63" t="s">
        <v>207</v>
      </c>
      <c r="C24" s="58" t="s">
        <v>177</v>
      </c>
      <c r="D24" s="125" t="s">
        <v>12</v>
      </c>
      <c r="E24" s="135"/>
      <c r="F24" s="48">
        <v>150</v>
      </c>
      <c r="G24" s="48">
        <f t="shared" si="0"/>
        <v>11828.169999999993</v>
      </c>
      <c r="H24" s="2" t="s">
        <v>208</v>
      </c>
    </row>
    <row r="25" spans="1:9" s="2" customFormat="1" x14ac:dyDescent="0.2">
      <c r="A25" s="26">
        <v>42307</v>
      </c>
      <c r="B25" s="63" t="s">
        <v>63</v>
      </c>
      <c r="C25" s="58" t="s">
        <v>42</v>
      </c>
      <c r="D25" s="125"/>
      <c r="E25" s="135"/>
      <c r="F25" s="70"/>
      <c r="G25" s="48">
        <f t="shared" si="0"/>
        <v>11828.169999999993</v>
      </c>
      <c r="H25" s="24" t="s">
        <v>48</v>
      </c>
    </row>
    <row r="26" spans="1:9" s="2" customFormat="1" x14ac:dyDescent="0.2">
      <c r="A26" s="26"/>
      <c r="B26" s="63"/>
      <c r="C26" s="58"/>
      <c r="D26" s="125"/>
      <c r="E26" s="135"/>
      <c r="F26" s="48"/>
      <c r="G26" s="48">
        <f t="shared" si="0"/>
        <v>11828.169999999993</v>
      </c>
    </row>
    <row r="27" spans="1:9" s="2" customFormat="1" x14ac:dyDescent="0.2">
      <c r="A27" s="26"/>
      <c r="B27" s="12" t="s">
        <v>15</v>
      </c>
      <c r="C27" s="44"/>
      <c r="D27" s="160"/>
      <c r="E27" s="135">
        <f>SUM(E3:E26)</f>
        <v>543.94000000000005</v>
      </c>
      <c r="F27" s="48">
        <f>SUM(F3:F26)</f>
        <v>2235.66</v>
      </c>
      <c r="G27" s="48">
        <f>SUM(G3+E27-F27)</f>
        <v>11828.169999999995</v>
      </c>
      <c r="I27" s="24"/>
    </row>
    <row r="28" spans="1:9" s="2" customFormat="1" x14ac:dyDescent="0.2">
      <c r="A28" s="26"/>
      <c r="B28" s="12" t="s">
        <v>41</v>
      </c>
      <c r="C28" s="44"/>
      <c r="D28" s="160"/>
      <c r="E28" s="135">
        <v>543.94000000000005</v>
      </c>
      <c r="F28" s="48">
        <v>2235.66</v>
      </c>
      <c r="G28" s="48">
        <v>11828.17</v>
      </c>
      <c r="I28" s="24"/>
    </row>
    <row r="29" spans="1:9" s="2" customFormat="1" ht="12.75" customHeight="1" x14ac:dyDescent="0.2">
      <c r="A29" s="118"/>
      <c r="B29" s="131" t="s">
        <v>7</v>
      </c>
      <c r="C29" s="41"/>
      <c r="D29" s="23"/>
      <c r="E29" s="135">
        <f>SUM(E28-E27)</f>
        <v>0</v>
      </c>
      <c r="F29" s="48">
        <f>SUM(F28-F27)</f>
        <v>0</v>
      </c>
      <c r="G29" s="48">
        <f>SUM(G28-G27)</f>
        <v>5.4569682106375694E-12</v>
      </c>
      <c r="I29" s="25"/>
    </row>
    <row r="30" spans="1:9" s="2" customFormat="1" x14ac:dyDescent="0.2">
      <c r="A30" s="26"/>
      <c r="B30" s="12"/>
      <c r="C30" s="44"/>
      <c r="D30" s="160"/>
      <c r="E30" s="135"/>
      <c r="F30" s="48"/>
      <c r="G30" s="70"/>
    </row>
    <row r="31" spans="1:9" s="2" customFormat="1" x14ac:dyDescent="0.2">
      <c r="A31" s="26"/>
      <c r="B31" s="12"/>
      <c r="C31" s="44"/>
      <c r="D31" s="160"/>
      <c r="E31" s="135"/>
      <c r="F31" s="48"/>
      <c r="G31" s="70"/>
    </row>
    <row r="32" spans="1:9" s="2" customFormat="1" ht="13.5" customHeight="1" x14ac:dyDescent="0.2">
      <c r="A32" s="26"/>
      <c r="B32" s="12"/>
      <c r="C32" s="68"/>
      <c r="D32" s="160"/>
      <c r="E32" s="135"/>
      <c r="F32" s="119"/>
      <c r="G32" s="48"/>
    </row>
    <row r="43" spans="1:7" s="2" customFormat="1" x14ac:dyDescent="0.2">
      <c r="A43" s="26"/>
      <c r="B43" s="12"/>
      <c r="C43" s="68" t="s">
        <v>17</v>
      </c>
      <c r="D43" s="160"/>
      <c r="E43" s="135"/>
      <c r="F43" s="48">
        <f>SUM(F7+F11+F13)</f>
        <v>84.580000000000013</v>
      </c>
      <c r="G43" s="70"/>
    </row>
    <row r="44" spans="1:7" s="2" customFormat="1" x14ac:dyDescent="0.2">
      <c r="A44" s="26"/>
      <c r="B44" s="12"/>
      <c r="C44" s="68" t="s">
        <v>26</v>
      </c>
      <c r="D44" s="160"/>
      <c r="E44" s="135"/>
      <c r="F44" s="48"/>
      <c r="G44" s="70"/>
    </row>
    <row r="45" spans="1:7" s="2" customFormat="1" x14ac:dyDescent="0.2">
      <c r="A45" s="26"/>
      <c r="B45" s="12"/>
      <c r="C45" s="68" t="s">
        <v>20</v>
      </c>
      <c r="D45" s="160"/>
      <c r="E45" s="135"/>
      <c r="F45" s="48">
        <f>SUM(F19:F22)</f>
        <v>259.61</v>
      </c>
      <c r="G45" s="70"/>
    </row>
    <row r="46" spans="1:7" s="2" customFormat="1" x14ac:dyDescent="0.2">
      <c r="A46" s="26"/>
      <c r="B46" s="12"/>
      <c r="C46" s="68" t="s">
        <v>19</v>
      </c>
      <c r="D46" s="160"/>
      <c r="E46" s="135"/>
      <c r="F46" s="48"/>
      <c r="G46" s="70"/>
    </row>
    <row r="47" spans="1:7" s="2" customFormat="1" x14ac:dyDescent="0.2">
      <c r="A47" s="26"/>
      <c r="B47" s="12"/>
      <c r="C47" s="68" t="s">
        <v>21</v>
      </c>
      <c r="D47" s="160"/>
      <c r="E47" s="135"/>
      <c r="F47" s="48"/>
      <c r="G47" s="70"/>
    </row>
    <row r="48" spans="1:7" s="2" customFormat="1" x14ac:dyDescent="0.2">
      <c r="A48" s="26"/>
      <c r="B48" s="12"/>
      <c r="C48" s="68" t="s">
        <v>27</v>
      </c>
      <c r="D48" s="160"/>
      <c r="E48" s="135"/>
      <c r="F48" s="48">
        <f>SUM(F23)</f>
        <v>25.97</v>
      </c>
      <c r="G48" s="70"/>
    </row>
    <row r="49" spans="1:8" s="2" customFormat="1" x14ac:dyDescent="0.2">
      <c r="A49" s="26"/>
      <c r="B49" s="12"/>
      <c r="C49" s="68" t="s">
        <v>28</v>
      </c>
      <c r="D49" s="160"/>
      <c r="E49" s="135"/>
      <c r="F49" s="48">
        <f>SUM(F5)</f>
        <v>1300</v>
      </c>
      <c r="G49" s="70"/>
    </row>
    <row r="50" spans="1:8" s="2" customFormat="1" x14ac:dyDescent="0.2">
      <c r="A50" s="26"/>
      <c r="B50" s="12"/>
      <c r="C50" s="68" t="s">
        <v>13</v>
      </c>
      <c r="D50" s="160"/>
      <c r="E50" s="135"/>
      <c r="F50" s="48">
        <f>SUM(F8:F9)</f>
        <v>16</v>
      </c>
      <c r="G50" s="70"/>
    </row>
    <row r="51" spans="1:8" s="2" customFormat="1" x14ac:dyDescent="0.2">
      <c r="A51" s="26"/>
      <c r="B51" s="12"/>
      <c r="C51" s="68" t="s">
        <v>29</v>
      </c>
      <c r="D51" s="160"/>
      <c r="E51" s="135"/>
      <c r="F51" s="48">
        <f>SUM(F6)</f>
        <v>150</v>
      </c>
      <c r="G51" s="70"/>
    </row>
    <row r="52" spans="1:8" s="2" customFormat="1" x14ac:dyDescent="0.2">
      <c r="A52" s="26"/>
      <c r="B52" s="12"/>
      <c r="C52" s="68" t="s">
        <v>30</v>
      </c>
      <c r="D52" s="160"/>
      <c r="E52" s="135"/>
      <c r="F52" s="48"/>
      <c r="G52" s="70"/>
    </row>
    <row r="53" spans="1:8" s="2" customFormat="1" x14ac:dyDescent="0.2">
      <c r="A53" s="26"/>
      <c r="B53" s="12"/>
      <c r="C53" s="68" t="s">
        <v>148</v>
      </c>
      <c r="D53" s="160"/>
      <c r="E53" s="135"/>
      <c r="F53" s="48"/>
      <c r="G53" s="70"/>
    </row>
    <row r="54" spans="1:8" s="2" customFormat="1" x14ac:dyDescent="0.2">
      <c r="A54" s="26"/>
      <c r="B54" s="12"/>
      <c r="C54" s="68" t="s">
        <v>76</v>
      </c>
      <c r="D54" s="160"/>
      <c r="E54" s="135"/>
      <c r="F54" s="48"/>
      <c r="G54" s="70"/>
    </row>
    <row r="55" spans="1:8" s="2" customFormat="1" x14ac:dyDescent="0.2">
      <c r="A55" s="26"/>
      <c r="B55" s="12"/>
      <c r="C55" s="68" t="s">
        <v>32</v>
      </c>
      <c r="D55" s="160"/>
      <c r="E55" s="135"/>
      <c r="F55" s="48"/>
      <c r="G55" s="70"/>
    </row>
    <row r="56" spans="1:8" s="2" customFormat="1" x14ac:dyDescent="0.2">
      <c r="A56" s="26"/>
      <c r="B56" s="12"/>
      <c r="C56" s="68" t="s">
        <v>33</v>
      </c>
      <c r="D56" s="160"/>
      <c r="E56" s="135"/>
      <c r="F56" s="48">
        <f>SUM(F24)</f>
        <v>150</v>
      </c>
      <c r="G56" s="70"/>
    </row>
    <row r="57" spans="1:8" s="2" customFormat="1" x14ac:dyDescent="0.2">
      <c r="A57" s="26"/>
      <c r="B57" s="12"/>
      <c r="C57" s="68" t="s">
        <v>34</v>
      </c>
      <c r="D57" s="160"/>
      <c r="E57" s="135"/>
      <c r="F57" s="48">
        <f>SUM(F18)</f>
        <v>42</v>
      </c>
      <c r="G57" s="70"/>
    </row>
    <row r="58" spans="1:8" s="2" customFormat="1" x14ac:dyDescent="0.2">
      <c r="A58" s="26"/>
      <c r="B58" s="12"/>
      <c r="C58" s="68" t="s">
        <v>61</v>
      </c>
      <c r="D58" s="160"/>
      <c r="E58" s="135"/>
      <c r="F58" s="48">
        <f>SUM(F10)</f>
        <v>35</v>
      </c>
      <c r="G58" s="70"/>
    </row>
    <row r="59" spans="1:8" s="38" customFormat="1" x14ac:dyDescent="0.2">
      <c r="A59" s="116"/>
      <c r="B59" s="107"/>
      <c r="C59" s="150" t="s">
        <v>35</v>
      </c>
      <c r="D59" s="160"/>
      <c r="E59" s="135"/>
      <c r="F59" s="48">
        <f>SUM(F14:F17)</f>
        <v>172.5</v>
      </c>
      <c r="G59" s="97"/>
      <c r="H59" s="30"/>
    </row>
    <row r="60" spans="1:8" s="38" customFormat="1" x14ac:dyDescent="0.2">
      <c r="A60" s="116"/>
      <c r="B60" s="107"/>
      <c r="C60" s="44" t="s">
        <v>36</v>
      </c>
      <c r="D60" s="160"/>
      <c r="E60" s="135"/>
      <c r="F60" s="48"/>
      <c r="G60" s="97"/>
      <c r="H60" s="30"/>
    </row>
    <row r="61" spans="1:8" s="38" customFormat="1" x14ac:dyDescent="0.2">
      <c r="A61" s="116"/>
      <c r="B61" s="107"/>
      <c r="C61" s="44" t="s">
        <v>8</v>
      </c>
      <c r="D61" s="160"/>
      <c r="E61" s="135"/>
      <c r="F61" s="48">
        <f>SUM(F43:F60)</f>
        <v>2235.66</v>
      </c>
      <c r="G61" s="97"/>
      <c r="H61" s="30"/>
    </row>
    <row r="62" spans="1:8" s="38" customFormat="1" x14ac:dyDescent="0.2">
      <c r="A62" s="116"/>
      <c r="B62" s="107"/>
      <c r="C62" s="108"/>
      <c r="D62" s="101"/>
      <c r="E62" s="45"/>
      <c r="F62" s="80"/>
      <c r="G62" s="97"/>
      <c r="H62" s="30"/>
    </row>
  </sheetData>
  <sortState ref="A4:I29">
    <sortCondition ref="A4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&amp;L&amp;Z&amp;F&amp;R&amp;D&amp;T</oddHeader>
    <oddFooter>&amp;L&amp;P OF &amp;N&amp;R&amp;D&amp;T</oddFooter>
  </headerFooter>
  <rowBreaks count="1" manualBreakCount="1">
    <brk id="2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pane ySplit="2" topLeftCell="A33" activePane="bottomLeft" state="frozen"/>
      <selection pane="bottomLeft" activeCell="F49" sqref="F49"/>
    </sheetView>
  </sheetViews>
  <sheetFormatPr defaultColWidth="9" defaultRowHeight="12.75" x14ac:dyDescent="0.2"/>
  <cols>
    <col min="1" max="1" width="10" style="27" customWidth="1"/>
    <col min="2" max="2" width="39.42578125" style="11" customWidth="1"/>
    <col min="3" max="3" width="17" style="11" customWidth="1"/>
    <col min="4" max="4" width="10.140625" style="161" customWidth="1"/>
    <col min="5" max="5" width="9.5703125" style="8" customWidth="1"/>
    <col min="6" max="6" width="12.140625" style="51" customWidth="1"/>
    <col min="7" max="7" width="11.7109375" style="126" customWidth="1"/>
    <col min="10" max="10" width="9" style="6"/>
  </cols>
  <sheetData>
    <row r="1" spans="1:10" x14ac:dyDescent="0.2">
      <c r="A1" s="111"/>
      <c r="C1" s="112" t="s">
        <v>100</v>
      </c>
      <c r="D1" s="160"/>
      <c r="E1" s="45"/>
      <c r="F1" s="70"/>
      <c r="G1" s="113"/>
      <c r="H1" s="72"/>
    </row>
    <row r="2" spans="1:10" x14ac:dyDescent="0.2">
      <c r="A2" s="99" t="s">
        <v>0</v>
      </c>
      <c r="B2" s="108" t="s">
        <v>1</v>
      </c>
      <c r="C2" s="108" t="s">
        <v>2</v>
      </c>
      <c r="D2" s="101" t="s">
        <v>3</v>
      </c>
      <c r="E2" s="45" t="s">
        <v>4</v>
      </c>
      <c r="F2" s="70" t="s">
        <v>5</v>
      </c>
      <c r="G2" s="113" t="s">
        <v>6</v>
      </c>
      <c r="H2" s="30" t="s">
        <v>14</v>
      </c>
    </row>
    <row r="3" spans="1:10" s="38" customFormat="1" x14ac:dyDescent="0.2">
      <c r="A3" s="99"/>
      <c r="B3" s="108"/>
      <c r="C3" s="108"/>
      <c r="D3" s="101"/>
      <c r="E3" s="45"/>
      <c r="F3" s="70"/>
      <c r="G3" s="113">
        <f>SUM('OCTOBER '!G27)</f>
        <v>11828.169999999995</v>
      </c>
      <c r="H3" s="72"/>
      <c r="J3" s="6"/>
    </row>
    <row r="4" spans="1:10" s="2" customFormat="1" x14ac:dyDescent="0.2">
      <c r="A4" s="26">
        <v>42309</v>
      </c>
      <c r="B4" s="63" t="s">
        <v>56</v>
      </c>
      <c r="C4" s="58" t="s">
        <v>57</v>
      </c>
      <c r="D4" s="125" t="s">
        <v>12</v>
      </c>
      <c r="E4" s="133"/>
      <c r="F4" s="70">
        <v>35</v>
      </c>
      <c r="G4" s="48">
        <f>SUM(G3+E4-F4)</f>
        <v>11793.169999999995</v>
      </c>
      <c r="H4" s="2" t="s">
        <v>65</v>
      </c>
      <c r="J4" s="137"/>
    </row>
    <row r="5" spans="1:10" s="2" customFormat="1" x14ac:dyDescent="0.2">
      <c r="A5" s="26">
        <v>42313</v>
      </c>
      <c r="B5" s="41" t="s">
        <v>55</v>
      </c>
      <c r="C5" s="39" t="s">
        <v>47</v>
      </c>
      <c r="D5" s="160">
        <v>1924</v>
      </c>
      <c r="E5" s="134"/>
      <c r="F5" s="70">
        <v>2600</v>
      </c>
      <c r="G5" s="48">
        <f>SUM(G4+E5-F5)</f>
        <v>9193.1699999999946</v>
      </c>
      <c r="H5" s="2" t="s">
        <v>213</v>
      </c>
      <c r="J5" s="137"/>
    </row>
    <row r="6" spans="1:10" s="2" customFormat="1" x14ac:dyDescent="0.2">
      <c r="A6" s="26"/>
      <c r="B6" s="63">
        <v>250101053901</v>
      </c>
      <c r="C6" s="58" t="s">
        <v>9</v>
      </c>
      <c r="D6" s="125" t="s">
        <v>12</v>
      </c>
      <c r="E6" s="134"/>
      <c r="F6" s="70">
        <v>92.47</v>
      </c>
      <c r="G6" s="48">
        <f>SUM(G5+E6-F6)</f>
        <v>9100.6999999999953</v>
      </c>
      <c r="H6" s="2" t="s">
        <v>38</v>
      </c>
      <c r="J6" s="137"/>
    </row>
    <row r="7" spans="1:10" s="2" customFormat="1" x14ac:dyDescent="0.2">
      <c r="A7" s="26"/>
      <c r="B7" s="63">
        <v>250101104739</v>
      </c>
      <c r="C7" s="58" t="s">
        <v>9</v>
      </c>
      <c r="D7" s="125" t="s">
        <v>12</v>
      </c>
      <c r="E7" s="134"/>
      <c r="F7" s="70">
        <v>27.01</v>
      </c>
      <c r="G7" s="48">
        <f>SUM(G6+E7-F7)</f>
        <v>9073.6899999999951</v>
      </c>
      <c r="H7" s="2" t="s">
        <v>38</v>
      </c>
      <c r="J7" s="137"/>
    </row>
    <row r="8" spans="1:10" s="2" customFormat="1" x14ac:dyDescent="0.2">
      <c r="A8" s="26"/>
      <c r="B8" s="63">
        <v>250101104740</v>
      </c>
      <c r="C8" s="58" t="s">
        <v>9</v>
      </c>
      <c r="D8" s="125" t="s">
        <v>12</v>
      </c>
      <c r="E8" s="134"/>
      <c r="F8" s="70">
        <v>32.53</v>
      </c>
      <c r="G8" s="48">
        <f t="shared" ref="G8:G29" si="0">SUM(G7+E8-F8)</f>
        <v>9041.1599999999944</v>
      </c>
      <c r="H8" s="2" t="s">
        <v>38</v>
      </c>
      <c r="J8" s="137"/>
    </row>
    <row r="9" spans="1:10" s="2" customFormat="1" x14ac:dyDescent="0.2">
      <c r="A9" s="26"/>
      <c r="B9" s="63">
        <v>250101104741</v>
      </c>
      <c r="C9" s="58" t="s">
        <v>9</v>
      </c>
      <c r="D9" s="125" t="s">
        <v>12</v>
      </c>
      <c r="E9" s="134"/>
      <c r="F9" s="70">
        <v>27.01</v>
      </c>
      <c r="G9" s="48">
        <f t="shared" si="0"/>
        <v>9014.1499999999942</v>
      </c>
      <c r="H9" s="2" t="s">
        <v>38</v>
      </c>
      <c r="J9" s="137"/>
    </row>
    <row r="10" spans="1:10" s="2" customFormat="1" x14ac:dyDescent="0.2">
      <c r="A10" s="26">
        <v>42313</v>
      </c>
      <c r="B10" s="63" t="s">
        <v>54</v>
      </c>
      <c r="C10" s="58" t="s">
        <v>53</v>
      </c>
      <c r="D10" s="125">
        <v>1923</v>
      </c>
      <c r="E10" s="134"/>
      <c r="F10" s="70">
        <v>300</v>
      </c>
      <c r="G10" s="48">
        <f t="shared" si="0"/>
        <v>8714.1499999999942</v>
      </c>
      <c r="H10" s="24" t="s">
        <v>64</v>
      </c>
      <c r="J10" s="137"/>
    </row>
    <row r="11" spans="1:10" s="2" customFormat="1" x14ac:dyDescent="0.2">
      <c r="A11" s="26">
        <v>42338</v>
      </c>
      <c r="B11" s="63" t="s">
        <v>63</v>
      </c>
      <c r="C11" s="58" t="s">
        <v>42</v>
      </c>
      <c r="D11" s="125"/>
      <c r="E11" s="134"/>
      <c r="F11" s="70"/>
      <c r="G11" s="48">
        <f t="shared" si="0"/>
        <v>8714.1499999999942</v>
      </c>
      <c r="H11" s="24" t="s">
        <v>48</v>
      </c>
      <c r="J11" s="137"/>
    </row>
    <row r="12" spans="1:10" s="2" customFormat="1" x14ac:dyDescent="0.2">
      <c r="A12" s="26">
        <v>42311</v>
      </c>
      <c r="B12" s="2" t="s">
        <v>232</v>
      </c>
      <c r="C12" s="63" t="s">
        <v>231</v>
      </c>
      <c r="D12" s="125"/>
      <c r="E12" s="134"/>
      <c r="F12" s="70">
        <v>57.4</v>
      </c>
      <c r="G12" s="48">
        <f t="shared" si="0"/>
        <v>8656.7499999999945</v>
      </c>
      <c r="H12" s="24" t="s">
        <v>233</v>
      </c>
      <c r="J12" s="137"/>
    </row>
    <row r="13" spans="1:10" s="2" customFormat="1" x14ac:dyDescent="0.2">
      <c r="A13" s="26">
        <v>42313</v>
      </c>
      <c r="B13" s="63" t="s">
        <v>211</v>
      </c>
      <c r="C13" s="58" t="s">
        <v>212</v>
      </c>
      <c r="D13" s="125"/>
      <c r="E13" s="134"/>
      <c r="F13" s="48">
        <v>162.62</v>
      </c>
      <c r="G13" s="48">
        <f t="shared" si="0"/>
        <v>8494.1299999999937</v>
      </c>
      <c r="H13" s="68" t="s">
        <v>33</v>
      </c>
      <c r="J13" s="137"/>
    </row>
    <row r="14" spans="1:10" s="2" customFormat="1" x14ac:dyDescent="0.2">
      <c r="A14" s="26">
        <v>42322</v>
      </c>
      <c r="B14" s="63" t="s">
        <v>217</v>
      </c>
      <c r="C14" s="58" t="s">
        <v>216</v>
      </c>
      <c r="D14" s="125">
        <v>1925</v>
      </c>
      <c r="E14" s="134"/>
      <c r="F14" s="48">
        <v>0.65</v>
      </c>
      <c r="G14" s="48">
        <f t="shared" si="0"/>
        <v>8493.4799999999941</v>
      </c>
      <c r="H14" s="68" t="s">
        <v>221</v>
      </c>
      <c r="J14" s="137"/>
    </row>
    <row r="15" spans="1:10" s="2" customFormat="1" x14ac:dyDescent="0.2">
      <c r="A15" s="26">
        <v>42322</v>
      </c>
      <c r="B15" s="63" t="s">
        <v>218</v>
      </c>
      <c r="C15" s="58" t="s">
        <v>216</v>
      </c>
      <c r="D15" s="125">
        <v>1926</v>
      </c>
      <c r="E15" s="134"/>
      <c r="F15" s="48">
        <v>35.82</v>
      </c>
      <c r="G15" s="48">
        <f t="shared" si="0"/>
        <v>8457.6599999999944</v>
      </c>
      <c r="H15" s="68" t="s">
        <v>221</v>
      </c>
      <c r="J15" s="137"/>
    </row>
    <row r="16" spans="1:10" s="2" customFormat="1" x14ac:dyDescent="0.2">
      <c r="A16" s="26">
        <v>42322</v>
      </c>
      <c r="B16" s="63" t="s">
        <v>219</v>
      </c>
      <c r="C16" s="58" t="s">
        <v>216</v>
      </c>
      <c r="D16" s="125">
        <v>1927</v>
      </c>
      <c r="E16" s="134"/>
      <c r="F16" s="48">
        <v>55.23</v>
      </c>
      <c r="G16" s="48">
        <f t="shared" si="0"/>
        <v>8402.4299999999948</v>
      </c>
      <c r="H16" s="68" t="s">
        <v>221</v>
      </c>
      <c r="J16" s="137"/>
    </row>
    <row r="17" spans="1:10" s="2" customFormat="1" x14ac:dyDescent="0.2">
      <c r="A17" s="26">
        <v>42322</v>
      </c>
      <c r="B17" s="63" t="s">
        <v>220</v>
      </c>
      <c r="C17" s="58" t="s">
        <v>216</v>
      </c>
      <c r="D17" s="125">
        <v>1928</v>
      </c>
      <c r="E17" s="134"/>
      <c r="F17" s="48">
        <v>57.31</v>
      </c>
      <c r="G17" s="48">
        <f t="shared" si="0"/>
        <v>8345.1199999999953</v>
      </c>
      <c r="H17" s="68" t="s">
        <v>221</v>
      </c>
      <c r="J17" s="137"/>
    </row>
    <row r="18" spans="1:10" s="2" customFormat="1" x14ac:dyDescent="0.2">
      <c r="A18" s="26">
        <v>42311</v>
      </c>
      <c r="B18" s="63" t="s">
        <v>44</v>
      </c>
      <c r="C18" s="58" t="s">
        <v>39</v>
      </c>
      <c r="D18" s="125" t="s">
        <v>12</v>
      </c>
      <c r="E18" s="134"/>
      <c r="F18" s="48">
        <v>147</v>
      </c>
      <c r="G18" s="48">
        <f t="shared" si="0"/>
        <v>8198.1199999999953</v>
      </c>
      <c r="H18" s="128" t="s">
        <v>243</v>
      </c>
      <c r="J18" s="137"/>
    </row>
    <row r="19" spans="1:10" s="2" customFormat="1" x14ac:dyDescent="0.2">
      <c r="A19" s="26">
        <v>42312</v>
      </c>
      <c r="C19" s="63" t="s">
        <v>234</v>
      </c>
      <c r="D19" s="125" t="s">
        <v>12</v>
      </c>
      <c r="E19" s="134"/>
      <c r="F19" s="48">
        <v>13</v>
      </c>
      <c r="G19" s="48">
        <f t="shared" si="0"/>
        <v>8185.1199999999953</v>
      </c>
      <c r="H19" s="128" t="s">
        <v>243</v>
      </c>
      <c r="J19" s="137"/>
    </row>
    <row r="20" spans="1:10" s="2" customFormat="1" x14ac:dyDescent="0.2">
      <c r="A20" s="26" t="s">
        <v>236</v>
      </c>
      <c r="B20" s="63" t="s">
        <v>237</v>
      </c>
      <c r="C20" s="58" t="s">
        <v>238</v>
      </c>
      <c r="D20" s="125">
        <v>1918</v>
      </c>
      <c r="E20" s="134"/>
      <c r="F20" s="48">
        <v>100</v>
      </c>
      <c r="G20" s="48">
        <f t="shared" si="0"/>
        <v>8085.1199999999953</v>
      </c>
      <c r="H20" s="128" t="s">
        <v>243</v>
      </c>
      <c r="J20" s="137"/>
    </row>
    <row r="21" spans="1:10" s="2" customFormat="1" x14ac:dyDescent="0.2">
      <c r="A21" s="26">
        <v>42309</v>
      </c>
      <c r="B21" s="63" t="s">
        <v>235</v>
      </c>
      <c r="C21" s="58" t="s">
        <v>222</v>
      </c>
      <c r="D21" s="125"/>
      <c r="E21" s="134">
        <v>180</v>
      </c>
      <c r="F21" s="48"/>
      <c r="G21" s="48">
        <f t="shared" si="0"/>
        <v>8265.1199999999953</v>
      </c>
      <c r="H21" s="2" t="s">
        <v>4</v>
      </c>
      <c r="J21" s="137"/>
    </row>
    <row r="22" spans="1:10" s="2" customFormat="1" x14ac:dyDescent="0.2">
      <c r="A22" s="26">
        <v>42315</v>
      </c>
      <c r="B22" s="63" t="s">
        <v>123</v>
      </c>
      <c r="C22" s="58" t="s">
        <v>81</v>
      </c>
      <c r="D22" s="125"/>
      <c r="E22" s="134">
        <v>20</v>
      </c>
      <c r="F22" s="48"/>
      <c r="G22" s="48">
        <f t="shared" si="0"/>
        <v>8285.1199999999953</v>
      </c>
      <c r="H22" s="2" t="s">
        <v>4</v>
      </c>
      <c r="J22" s="137"/>
    </row>
    <row r="23" spans="1:10" s="2" customFormat="1" x14ac:dyDescent="0.2">
      <c r="A23" s="26">
        <v>42309</v>
      </c>
      <c r="B23" s="63" t="s">
        <v>229</v>
      </c>
      <c r="C23" s="58" t="s">
        <v>230</v>
      </c>
      <c r="D23" s="125">
        <v>1920</v>
      </c>
      <c r="E23" s="134"/>
      <c r="F23" s="48">
        <v>75</v>
      </c>
      <c r="G23" s="48">
        <f t="shared" si="0"/>
        <v>8210.1199999999953</v>
      </c>
      <c r="H23" s="2" t="s">
        <v>19</v>
      </c>
      <c r="J23" s="137"/>
    </row>
    <row r="24" spans="1:10" s="2" customFormat="1" x14ac:dyDescent="0.2">
      <c r="A24" s="26">
        <v>42327</v>
      </c>
      <c r="B24" s="63" t="s">
        <v>49</v>
      </c>
      <c r="C24" s="58" t="s">
        <v>75</v>
      </c>
      <c r="D24" s="125"/>
      <c r="E24" s="134"/>
      <c r="F24" s="70">
        <v>42</v>
      </c>
      <c r="G24" s="48">
        <f t="shared" si="0"/>
        <v>8168.1199999999953</v>
      </c>
      <c r="H24" s="2" t="s">
        <v>49</v>
      </c>
      <c r="J24" s="137"/>
    </row>
    <row r="25" spans="1:10" s="2" customFormat="1" ht="13.5" customHeight="1" x14ac:dyDescent="0.2">
      <c r="A25" s="26">
        <v>42333</v>
      </c>
      <c r="B25" s="62" t="s">
        <v>23</v>
      </c>
      <c r="C25" s="58" t="s">
        <v>10</v>
      </c>
      <c r="D25" s="125"/>
      <c r="E25" s="134"/>
      <c r="F25" s="48">
        <v>47.1</v>
      </c>
      <c r="G25" s="48">
        <f t="shared" si="0"/>
        <v>8121.019999999995</v>
      </c>
      <c r="H25" s="2" t="s">
        <v>37</v>
      </c>
      <c r="J25" s="137"/>
    </row>
    <row r="26" spans="1:10" s="2" customFormat="1" x14ac:dyDescent="0.2">
      <c r="A26" s="26">
        <v>42333</v>
      </c>
      <c r="B26" s="62" t="s">
        <v>24</v>
      </c>
      <c r="C26" s="58" t="s">
        <v>10</v>
      </c>
      <c r="D26" s="125"/>
      <c r="E26" s="134"/>
      <c r="F26" s="48">
        <v>27.86</v>
      </c>
      <c r="G26" s="48">
        <f t="shared" si="0"/>
        <v>8093.1599999999953</v>
      </c>
      <c r="H26" s="2" t="s">
        <v>37</v>
      </c>
      <c r="J26" s="137"/>
    </row>
    <row r="27" spans="1:10" s="2" customFormat="1" x14ac:dyDescent="0.2">
      <c r="A27" s="26">
        <v>42333</v>
      </c>
      <c r="B27" s="62" t="s">
        <v>22</v>
      </c>
      <c r="C27" s="58" t="s">
        <v>10</v>
      </c>
      <c r="D27" s="125"/>
      <c r="E27" s="134"/>
      <c r="F27" s="48">
        <v>34.5</v>
      </c>
      <c r="G27" s="48">
        <f t="shared" si="0"/>
        <v>8058.6599999999953</v>
      </c>
      <c r="H27" s="2" t="s">
        <v>37</v>
      </c>
      <c r="J27" s="137"/>
    </row>
    <row r="28" spans="1:10" s="2" customFormat="1" x14ac:dyDescent="0.2">
      <c r="A28" s="26">
        <v>42333</v>
      </c>
      <c r="B28" s="62" t="s">
        <v>25</v>
      </c>
      <c r="C28" s="58" t="s">
        <v>10</v>
      </c>
      <c r="D28" s="125"/>
      <c r="E28" s="134"/>
      <c r="F28" s="48">
        <v>70.73</v>
      </c>
      <c r="G28" s="48">
        <f t="shared" si="0"/>
        <v>7987.9299999999957</v>
      </c>
      <c r="H28" s="2" t="s">
        <v>37</v>
      </c>
      <c r="J28" s="137"/>
    </row>
    <row r="29" spans="1:10" s="2" customFormat="1" x14ac:dyDescent="0.2">
      <c r="A29" s="26" t="s">
        <v>223</v>
      </c>
      <c r="B29" s="63" t="s">
        <v>224</v>
      </c>
      <c r="C29" s="58" t="s">
        <v>192</v>
      </c>
      <c r="D29" s="125">
        <v>1922</v>
      </c>
      <c r="E29" s="134"/>
      <c r="F29" s="48">
        <v>850</v>
      </c>
      <c r="G29" s="48">
        <f t="shared" si="0"/>
        <v>7137.9299999999957</v>
      </c>
      <c r="H29" s="2" t="s">
        <v>51</v>
      </c>
      <c r="J29" s="137"/>
    </row>
    <row r="30" spans="1:10" s="2" customFormat="1" x14ac:dyDescent="0.2">
      <c r="A30" s="26"/>
      <c r="B30" s="12" t="s">
        <v>15</v>
      </c>
      <c r="C30" s="44"/>
      <c r="D30" s="160"/>
      <c r="E30" s="134">
        <f>SUM(E3:E29)</f>
        <v>200</v>
      </c>
      <c r="F30" s="134">
        <f>SUM(F3:F29)</f>
        <v>4890.2400000000007</v>
      </c>
      <c r="G30" s="48">
        <f>SUM(G3+E30-F30)</f>
        <v>7137.9299999999939</v>
      </c>
      <c r="J30" s="137"/>
    </row>
    <row r="31" spans="1:10" s="2" customFormat="1" x14ac:dyDescent="0.2">
      <c r="A31" s="26"/>
      <c r="B31" s="12" t="s">
        <v>41</v>
      </c>
      <c r="C31" s="44"/>
      <c r="D31" s="160"/>
      <c r="E31" s="134">
        <v>200</v>
      </c>
      <c r="F31" s="48">
        <v>4710.05</v>
      </c>
      <c r="G31" s="70">
        <v>7318.12</v>
      </c>
      <c r="J31" s="137"/>
    </row>
    <row r="32" spans="1:10" s="2" customFormat="1" x14ac:dyDescent="0.2">
      <c r="A32" s="26"/>
      <c r="B32" s="131" t="s">
        <v>7</v>
      </c>
      <c r="C32" s="41"/>
      <c r="D32" s="23"/>
      <c r="E32" s="134">
        <f>SUM(E31-E30)</f>
        <v>0</v>
      </c>
      <c r="F32" s="48">
        <f>SUM(F31-F30)</f>
        <v>-180.19000000000051</v>
      </c>
      <c r="G32" s="32">
        <f>SUM(G31-G30)</f>
        <v>180.19000000000597</v>
      </c>
      <c r="J32" s="137"/>
    </row>
    <row r="33" spans="1:10" s="2" customFormat="1" x14ac:dyDescent="0.2">
      <c r="A33" s="26"/>
      <c r="B33" s="12"/>
      <c r="C33" s="44"/>
      <c r="D33" s="160"/>
      <c r="E33" s="134"/>
      <c r="F33" s="48"/>
      <c r="G33" s="70"/>
      <c r="J33" s="137"/>
    </row>
    <row r="34" spans="1:10" x14ac:dyDescent="0.2">
      <c r="A34" s="26"/>
      <c r="B34" s="12"/>
      <c r="C34" s="44"/>
      <c r="D34" s="160"/>
      <c r="E34" s="134"/>
      <c r="F34" s="48"/>
    </row>
    <row r="35" spans="1:10" x14ac:dyDescent="0.2">
      <c r="A35" s="26">
        <v>42333</v>
      </c>
      <c r="B35" s="62" t="s">
        <v>23</v>
      </c>
      <c r="C35" s="58" t="s">
        <v>10</v>
      </c>
      <c r="D35" s="125"/>
      <c r="E35" s="134"/>
      <c r="F35" s="48">
        <v>47.1</v>
      </c>
    </row>
    <row r="36" spans="1:10" x14ac:dyDescent="0.2">
      <c r="A36" s="26">
        <v>42333</v>
      </c>
      <c r="B36" s="62" t="s">
        <v>24</v>
      </c>
      <c r="C36" s="58" t="s">
        <v>10</v>
      </c>
      <c r="D36" s="125"/>
      <c r="E36" s="134"/>
      <c r="F36" s="48">
        <v>27.86</v>
      </c>
    </row>
    <row r="37" spans="1:10" x14ac:dyDescent="0.2">
      <c r="A37" s="26">
        <v>42333</v>
      </c>
      <c r="B37" s="62" t="s">
        <v>22</v>
      </c>
      <c r="C37" s="58" t="s">
        <v>10</v>
      </c>
      <c r="D37" s="125"/>
      <c r="E37" s="134"/>
      <c r="F37" s="48">
        <v>34.5</v>
      </c>
    </row>
    <row r="38" spans="1:10" x14ac:dyDescent="0.2">
      <c r="A38" s="26">
        <v>42333</v>
      </c>
      <c r="B38" s="62" t="s">
        <v>25</v>
      </c>
      <c r="C38" s="58" t="s">
        <v>10</v>
      </c>
      <c r="D38" s="125"/>
      <c r="E38" s="134"/>
      <c r="F38" s="48">
        <v>70.73</v>
      </c>
    </row>
    <row r="39" spans="1:10" x14ac:dyDescent="0.2">
      <c r="F39" s="51">
        <f>SUM(F35:F38)</f>
        <v>180.19</v>
      </c>
    </row>
    <row r="44" spans="1:10" s="2" customFormat="1" x14ac:dyDescent="0.2">
      <c r="A44" s="27"/>
      <c r="B44" s="11"/>
      <c r="C44" s="11"/>
      <c r="D44" s="161"/>
      <c r="E44" s="8"/>
      <c r="F44" s="51"/>
      <c r="G44" s="70"/>
      <c r="J44" s="137"/>
    </row>
    <row r="45" spans="1:10" s="2" customFormat="1" x14ac:dyDescent="0.2">
      <c r="A45" s="27"/>
      <c r="B45" s="11"/>
      <c r="C45" s="11"/>
      <c r="D45" s="161"/>
      <c r="E45" s="8"/>
      <c r="F45" s="51"/>
      <c r="G45" s="70"/>
      <c r="J45" s="137"/>
    </row>
    <row r="46" spans="1:10" s="2" customFormat="1" x14ac:dyDescent="0.2">
      <c r="A46" s="26"/>
      <c r="B46" s="12"/>
      <c r="C46" s="68" t="s">
        <v>17</v>
      </c>
      <c r="D46" s="160"/>
      <c r="E46" s="134"/>
      <c r="F46" s="183">
        <f>SUM(F12+F18+F19+F20)</f>
        <v>317.39999999999998</v>
      </c>
      <c r="G46" s="70"/>
      <c r="J46" s="137"/>
    </row>
    <row r="47" spans="1:10" s="2" customFormat="1" x14ac:dyDescent="0.2">
      <c r="A47" s="26"/>
      <c r="B47" s="12"/>
      <c r="C47" s="68" t="s">
        <v>26</v>
      </c>
      <c r="D47" s="160"/>
      <c r="E47" s="134"/>
      <c r="F47" s="48"/>
      <c r="G47" s="70"/>
      <c r="J47" s="137"/>
    </row>
    <row r="48" spans="1:10" s="2" customFormat="1" x14ac:dyDescent="0.2">
      <c r="A48" s="26"/>
      <c r="B48" s="12"/>
      <c r="C48" s="68" t="s">
        <v>20</v>
      </c>
      <c r="D48" s="160"/>
      <c r="E48" s="134"/>
      <c r="F48" s="48">
        <f>SUM(F25:F28)</f>
        <v>180.19</v>
      </c>
      <c r="G48" s="70"/>
      <c r="J48" s="137"/>
    </row>
    <row r="49" spans="1:10" s="2" customFormat="1" x14ac:dyDescent="0.2">
      <c r="A49" s="26"/>
      <c r="B49" s="12"/>
      <c r="C49" s="68" t="s">
        <v>19</v>
      </c>
      <c r="D49" s="160"/>
      <c r="E49" s="134"/>
      <c r="F49" s="48">
        <f>SUM(F23)</f>
        <v>75</v>
      </c>
      <c r="G49" s="70"/>
      <c r="J49" s="137"/>
    </row>
    <row r="50" spans="1:10" s="2" customFormat="1" x14ac:dyDescent="0.2">
      <c r="A50" s="26"/>
      <c r="B50" s="12"/>
      <c r="C50" s="68" t="s">
        <v>21</v>
      </c>
      <c r="D50" s="160"/>
      <c r="E50" s="134"/>
      <c r="F50" s="48"/>
      <c r="G50" s="70"/>
      <c r="J50" s="137"/>
    </row>
    <row r="51" spans="1:10" s="2" customFormat="1" x14ac:dyDescent="0.2">
      <c r="A51" s="26"/>
      <c r="B51" s="12"/>
      <c r="C51" s="68" t="s">
        <v>27</v>
      </c>
      <c r="D51" s="160"/>
      <c r="E51" s="134"/>
      <c r="F51" s="48">
        <f>SUM(F29)</f>
        <v>850</v>
      </c>
      <c r="G51" s="70"/>
      <c r="J51" s="137"/>
    </row>
    <row r="52" spans="1:10" s="2" customFormat="1" x14ac:dyDescent="0.2">
      <c r="A52" s="26"/>
      <c r="B52" s="12"/>
      <c r="C52" s="68" t="s">
        <v>28</v>
      </c>
      <c r="D52" s="160"/>
      <c r="E52" s="134"/>
      <c r="F52" s="48">
        <f>SUM(F5)</f>
        <v>2600</v>
      </c>
      <c r="G52" s="70"/>
      <c r="J52" s="137"/>
    </row>
    <row r="53" spans="1:10" s="2" customFormat="1" x14ac:dyDescent="0.2">
      <c r="A53" s="26"/>
      <c r="B53" s="12"/>
      <c r="C53" s="68" t="s">
        <v>13</v>
      </c>
      <c r="D53" s="160"/>
      <c r="E53" s="134"/>
      <c r="F53" s="48"/>
      <c r="G53" s="70"/>
      <c r="J53" s="137"/>
    </row>
    <row r="54" spans="1:10" s="2" customFormat="1" x14ac:dyDescent="0.2">
      <c r="A54" s="26"/>
      <c r="B54" s="12"/>
      <c r="C54" s="68" t="s">
        <v>29</v>
      </c>
      <c r="D54" s="160"/>
      <c r="E54" s="134"/>
      <c r="F54" s="48">
        <f>SUM(F10)</f>
        <v>300</v>
      </c>
      <c r="G54" s="70"/>
      <c r="J54" s="137"/>
    </row>
    <row r="55" spans="1:10" x14ac:dyDescent="0.2">
      <c r="A55" s="26"/>
      <c r="B55" s="12"/>
      <c r="C55" s="68" t="s">
        <v>30</v>
      </c>
      <c r="D55" s="160"/>
      <c r="E55" s="134"/>
      <c r="F55" s="48"/>
      <c r="G55" s="113"/>
      <c r="H55" s="72"/>
    </row>
    <row r="56" spans="1:10" s="38" customFormat="1" x14ac:dyDescent="0.2">
      <c r="A56" s="26"/>
      <c r="B56" s="12"/>
      <c r="C56" s="68" t="s">
        <v>148</v>
      </c>
      <c r="D56" s="160"/>
      <c r="E56" s="134"/>
      <c r="F56" s="48">
        <f>SUM(F11)</f>
        <v>0</v>
      </c>
      <c r="G56" s="113"/>
      <c r="H56" s="72"/>
      <c r="J56" s="6"/>
    </row>
    <row r="57" spans="1:10" s="38" customFormat="1" x14ac:dyDescent="0.2">
      <c r="A57" s="99"/>
      <c r="B57" s="12"/>
      <c r="C57" s="68" t="s">
        <v>76</v>
      </c>
      <c r="D57" s="160"/>
      <c r="E57" s="134"/>
      <c r="F57" s="48"/>
      <c r="G57" s="113"/>
      <c r="H57" s="72"/>
      <c r="J57" s="6"/>
    </row>
    <row r="58" spans="1:10" s="38" customFormat="1" x14ac:dyDescent="0.2">
      <c r="A58" s="99"/>
      <c r="B58" s="12"/>
      <c r="C58" s="68" t="s">
        <v>32</v>
      </c>
      <c r="D58" s="160"/>
      <c r="E58" s="134"/>
      <c r="F58" s="48">
        <f>SUM(F14:F17)</f>
        <v>149.01</v>
      </c>
      <c r="G58" s="113"/>
      <c r="H58" s="72"/>
      <c r="J58" s="6"/>
    </row>
    <row r="59" spans="1:10" s="38" customFormat="1" x14ac:dyDescent="0.2">
      <c r="A59" s="99"/>
      <c r="B59" s="12"/>
      <c r="C59" s="68" t="s">
        <v>33</v>
      </c>
      <c r="D59" s="160"/>
      <c r="E59" s="134"/>
      <c r="F59" s="48">
        <f>SUM(F13)</f>
        <v>162.62</v>
      </c>
      <c r="G59" s="113"/>
      <c r="H59" s="72"/>
      <c r="J59" s="6"/>
    </row>
    <row r="60" spans="1:10" s="38" customFormat="1" x14ac:dyDescent="0.2">
      <c r="A60" s="99"/>
      <c r="B60" s="12"/>
      <c r="C60" s="68" t="s">
        <v>34</v>
      </c>
      <c r="D60" s="160"/>
      <c r="E60" s="134"/>
      <c r="F60" s="48">
        <f>SUM(F24)</f>
        <v>42</v>
      </c>
      <c r="G60" s="80"/>
      <c r="H60" s="105"/>
      <c r="J60" s="6"/>
    </row>
    <row r="61" spans="1:10" x14ac:dyDescent="0.2">
      <c r="A61" s="99"/>
      <c r="B61" s="12"/>
      <c r="C61" s="68" t="s">
        <v>61</v>
      </c>
      <c r="D61" s="160"/>
      <c r="E61" s="134"/>
      <c r="F61" s="48">
        <f>SUM(F4)</f>
        <v>35</v>
      </c>
      <c r="G61" s="113"/>
      <c r="H61" s="72"/>
    </row>
    <row r="62" spans="1:10" x14ac:dyDescent="0.2">
      <c r="A62" s="96"/>
      <c r="B62" s="92"/>
      <c r="C62" s="150" t="s">
        <v>35</v>
      </c>
      <c r="D62" s="160"/>
      <c r="E62" s="134"/>
      <c r="F62" s="48">
        <f>SUM(F6:F9)</f>
        <v>179.01999999999998</v>
      </c>
      <c r="G62" s="113"/>
      <c r="H62" s="72"/>
    </row>
    <row r="63" spans="1:10" x14ac:dyDescent="0.2">
      <c r="A63" s="111"/>
      <c r="B63" s="85"/>
      <c r="C63" s="44" t="s">
        <v>36</v>
      </c>
      <c r="D63" s="160"/>
      <c r="E63" s="134"/>
      <c r="F63" s="48"/>
    </row>
    <row r="64" spans="1:10" x14ac:dyDescent="0.2">
      <c r="A64" s="111"/>
      <c r="B64" s="114"/>
      <c r="C64" s="44" t="s">
        <v>8</v>
      </c>
      <c r="D64" s="160"/>
      <c r="E64" s="134"/>
      <c r="F64" s="48">
        <f>SUM(F46:F63)</f>
        <v>4890.24</v>
      </c>
    </row>
    <row r="65" spans="3:3" x14ac:dyDescent="0.2">
      <c r="C65" s="68"/>
    </row>
    <row r="66" spans="3:3" x14ac:dyDescent="0.2">
      <c r="C66" s="68"/>
    </row>
    <row r="67" spans="3:3" x14ac:dyDescent="0.2">
      <c r="C67" s="68"/>
    </row>
    <row r="68" spans="3:3" x14ac:dyDescent="0.2">
      <c r="C68" s="68"/>
    </row>
    <row r="69" spans="3:3" x14ac:dyDescent="0.2">
      <c r="C69" s="68"/>
    </row>
  </sheetData>
  <autoFilter ref="A2:H30"/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 xml:space="preserve">&amp;CWind Wood North POA  Nov 2015
</oddHeader>
    <oddFooter>&amp;L&amp;P OF &amp;N&amp;R&amp;D&amp;T</oddFooter>
  </headerFooter>
  <rowBreaks count="1" manualBreakCount="1">
    <brk id="3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pane ySplit="4" topLeftCell="A6" activePane="bottomLeft" state="frozen"/>
      <selection pane="bottomLeft" activeCell="I22" sqref="I22"/>
    </sheetView>
  </sheetViews>
  <sheetFormatPr defaultRowHeight="12.75" x14ac:dyDescent="0.2"/>
  <cols>
    <col min="1" max="1" width="11" style="5" customWidth="1"/>
    <col min="2" max="2" width="37" customWidth="1"/>
    <col min="3" max="3" width="19.28515625" customWidth="1"/>
    <col min="4" max="4" width="9.7109375" style="127" customWidth="1"/>
    <col min="5" max="5" width="10.140625" style="51" customWidth="1"/>
    <col min="6" max="6" width="11.7109375" style="165" customWidth="1"/>
    <col min="7" max="7" width="13.5703125" style="51" customWidth="1"/>
    <col min="8" max="8" width="10.28515625" customWidth="1"/>
    <col min="9" max="9" width="9.7109375" bestFit="1" customWidth="1"/>
    <col min="10" max="10" width="9.140625" style="6"/>
    <col min="11" max="11" width="10.5703125" customWidth="1"/>
  </cols>
  <sheetData>
    <row r="1" spans="1:10" x14ac:dyDescent="0.2">
      <c r="C1" s="51" t="s">
        <v>101</v>
      </c>
      <c r="E1" s="48"/>
      <c r="H1" s="38"/>
      <c r="I1" s="38"/>
    </row>
    <row r="4" spans="1:10" ht="25.5" x14ac:dyDescent="0.2">
      <c r="A4" s="47" t="s">
        <v>0</v>
      </c>
      <c r="B4" s="46" t="s">
        <v>1</v>
      </c>
      <c r="C4" s="46" t="s">
        <v>2</v>
      </c>
      <c r="D4" s="125" t="s">
        <v>3</v>
      </c>
      <c r="E4" s="48" t="s">
        <v>4</v>
      </c>
      <c r="F4" s="165" t="s">
        <v>5</v>
      </c>
      <c r="G4" s="65" t="s">
        <v>16</v>
      </c>
      <c r="H4" s="2" t="s">
        <v>14</v>
      </c>
      <c r="I4" s="38"/>
    </row>
    <row r="5" spans="1:10" s="2" customFormat="1" x14ac:dyDescent="0.2">
      <c r="A5" s="9"/>
      <c r="B5" s="3"/>
      <c r="C5" s="3"/>
      <c r="D5" s="10"/>
      <c r="E5" s="48"/>
      <c r="F5" s="132"/>
      <c r="G5" s="48">
        <f>SUM('NOVEMBER '!G30)</f>
        <v>7137.9299999999939</v>
      </c>
      <c r="J5" s="137"/>
    </row>
    <row r="6" spans="1:10" s="2" customFormat="1" x14ac:dyDescent="0.2">
      <c r="A6" s="9"/>
      <c r="B6" s="63" t="s">
        <v>56</v>
      </c>
      <c r="C6" s="58" t="s">
        <v>57</v>
      </c>
      <c r="D6" s="125" t="s">
        <v>12</v>
      </c>
      <c r="E6" s="133"/>
      <c r="F6" s="132">
        <v>35</v>
      </c>
      <c r="G6" s="48">
        <f t="shared" ref="G6:G26" si="0">SUM(G5+E6-F6)</f>
        <v>7102.9299999999939</v>
      </c>
      <c r="H6" s="2" t="s">
        <v>65</v>
      </c>
      <c r="J6" s="137"/>
    </row>
    <row r="7" spans="1:10" s="2" customFormat="1" x14ac:dyDescent="0.2">
      <c r="A7" s="9"/>
      <c r="B7" s="62" t="s">
        <v>23</v>
      </c>
      <c r="C7" s="58" t="s">
        <v>10</v>
      </c>
      <c r="D7" s="125" t="s">
        <v>12</v>
      </c>
      <c r="E7" s="134"/>
      <c r="F7" s="132">
        <v>28.37</v>
      </c>
      <c r="G7" s="48">
        <f t="shared" si="0"/>
        <v>7074.559999999994</v>
      </c>
      <c r="H7" s="18" t="s">
        <v>45</v>
      </c>
      <c r="I7" s="6"/>
      <c r="J7" s="137"/>
    </row>
    <row r="8" spans="1:10" s="2" customFormat="1" x14ac:dyDescent="0.2">
      <c r="A8" s="9"/>
      <c r="B8" s="62" t="s">
        <v>24</v>
      </c>
      <c r="C8" s="58" t="s">
        <v>10</v>
      </c>
      <c r="D8" s="125" t="s">
        <v>12</v>
      </c>
      <c r="E8" s="134"/>
      <c r="F8" s="132">
        <v>27.86</v>
      </c>
      <c r="G8" s="48">
        <f t="shared" si="0"/>
        <v>7046.6999999999944</v>
      </c>
      <c r="H8" s="18" t="s">
        <v>45</v>
      </c>
      <c r="I8" s="6"/>
      <c r="J8" s="137"/>
    </row>
    <row r="9" spans="1:10" s="2" customFormat="1" x14ac:dyDescent="0.2">
      <c r="A9" s="9"/>
      <c r="B9" s="62" t="s">
        <v>22</v>
      </c>
      <c r="C9" s="58" t="s">
        <v>10</v>
      </c>
      <c r="D9" s="125" t="s">
        <v>12</v>
      </c>
      <c r="E9" s="134"/>
      <c r="F9" s="132">
        <v>35.22</v>
      </c>
      <c r="G9" s="48">
        <f t="shared" si="0"/>
        <v>7011.4799999999941</v>
      </c>
      <c r="H9" s="18" t="s">
        <v>45</v>
      </c>
      <c r="I9" s="6"/>
      <c r="J9" s="137"/>
    </row>
    <row r="10" spans="1:10" s="2" customFormat="1" x14ac:dyDescent="0.2">
      <c r="A10" s="9"/>
      <c r="B10" s="62" t="s">
        <v>25</v>
      </c>
      <c r="C10" s="58" t="s">
        <v>10</v>
      </c>
      <c r="D10" s="125" t="s">
        <v>12</v>
      </c>
      <c r="E10" s="134"/>
      <c r="F10" s="132">
        <v>27.86</v>
      </c>
      <c r="G10" s="48">
        <f t="shared" si="0"/>
        <v>6983.6199999999944</v>
      </c>
      <c r="H10" s="18" t="s">
        <v>45</v>
      </c>
      <c r="J10" s="137"/>
    </row>
    <row r="11" spans="1:10" s="2" customFormat="1" x14ac:dyDescent="0.2">
      <c r="A11" s="26"/>
      <c r="B11" s="41" t="s">
        <v>55</v>
      </c>
      <c r="C11" s="39"/>
      <c r="D11" s="160"/>
      <c r="E11" s="134"/>
      <c r="F11" s="181"/>
      <c r="G11" s="48">
        <f t="shared" si="0"/>
        <v>6983.6199999999944</v>
      </c>
      <c r="H11" s="2" t="s">
        <v>138</v>
      </c>
      <c r="J11" s="137" t="s">
        <v>214</v>
      </c>
    </row>
    <row r="12" spans="1:10" s="2" customFormat="1" x14ac:dyDescent="0.2">
      <c r="A12" s="26"/>
      <c r="B12" s="63">
        <v>250101053901</v>
      </c>
      <c r="C12" s="58" t="s">
        <v>9</v>
      </c>
      <c r="D12" s="125" t="s">
        <v>12</v>
      </c>
      <c r="E12" s="134"/>
      <c r="F12" s="181">
        <v>38.049999999999997</v>
      </c>
      <c r="G12" s="48">
        <f t="shared" si="0"/>
        <v>6945.5699999999943</v>
      </c>
      <c r="H12" s="2" t="s">
        <v>38</v>
      </c>
      <c r="J12" s="137"/>
    </row>
    <row r="13" spans="1:10" s="2" customFormat="1" x14ac:dyDescent="0.2">
      <c r="A13" s="26"/>
      <c r="B13" s="63">
        <v>250101104739</v>
      </c>
      <c r="C13" s="58" t="s">
        <v>9</v>
      </c>
      <c r="D13" s="125" t="s">
        <v>12</v>
      </c>
      <c r="E13" s="134"/>
      <c r="F13" s="132">
        <v>27.01</v>
      </c>
      <c r="G13" s="48">
        <f t="shared" si="0"/>
        <v>6918.559999999994</v>
      </c>
      <c r="H13" s="2" t="s">
        <v>38</v>
      </c>
      <c r="J13" s="137"/>
    </row>
    <row r="14" spans="1:10" s="2" customFormat="1" x14ac:dyDescent="0.2">
      <c r="A14" s="26"/>
      <c r="B14" s="63">
        <v>250101104740</v>
      </c>
      <c r="C14" s="58" t="s">
        <v>9</v>
      </c>
      <c r="D14" s="125" t="s">
        <v>12</v>
      </c>
      <c r="E14" s="134"/>
      <c r="F14" s="132">
        <v>29.77</v>
      </c>
      <c r="G14" s="48">
        <f t="shared" si="0"/>
        <v>6888.7899999999936</v>
      </c>
      <c r="H14" s="2" t="s">
        <v>38</v>
      </c>
      <c r="J14" s="137"/>
    </row>
    <row r="15" spans="1:10" s="2" customFormat="1" x14ac:dyDescent="0.2">
      <c r="A15" s="26"/>
      <c r="B15" s="63">
        <v>250101104741</v>
      </c>
      <c r="C15" s="58" t="s">
        <v>9</v>
      </c>
      <c r="D15" s="125" t="s">
        <v>12</v>
      </c>
      <c r="E15" s="134"/>
      <c r="F15" s="132">
        <v>27.01</v>
      </c>
      <c r="G15" s="48">
        <f t="shared" si="0"/>
        <v>6861.7799999999934</v>
      </c>
      <c r="H15" s="2" t="s">
        <v>38</v>
      </c>
      <c r="J15" s="137"/>
    </row>
    <row r="16" spans="1:10" s="2" customFormat="1" x14ac:dyDescent="0.2">
      <c r="A16" s="26"/>
      <c r="B16" s="63" t="s">
        <v>54</v>
      </c>
      <c r="C16" s="58" t="s">
        <v>53</v>
      </c>
      <c r="D16" s="125"/>
      <c r="E16" s="134"/>
      <c r="F16" s="132"/>
      <c r="G16" s="48">
        <f t="shared" si="0"/>
        <v>6861.7799999999934</v>
      </c>
      <c r="H16" s="24" t="s">
        <v>64</v>
      </c>
      <c r="J16" s="137" t="s">
        <v>215</v>
      </c>
    </row>
    <row r="17" spans="1:11" s="2" customFormat="1" x14ac:dyDescent="0.2">
      <c r="A17" s="26"/>
      <c r="B17" s="63" t="s">
        <v>89</v>
      </c>
      <c r="C17" s="58" t="s">
        <v>42</v>
      </c>
      <c r="D17" s="125"/>
      <c r="E17" s="134"/>
      <c r="F17" s="132"/>
      <c r="G17" s="48">
        <f t="shared" si="0"/>
        <v>6861.7799999999934</v>
      </c>
      <c r="H17" s="24" t="s">
        <v>244</v>
      </c>
      <c r="J17" s="137"/>
    </row>
    <row r="18" spans="1:11" s="2" customFormat="1" x14ac:dyDescent="0.2">
      <c r="A18" s="9">
        <v>42352</v>
      </c>
      <c r="B18" s="63" t="s">
        <v>228</v>
      </c>
      <c r="C18" s="58" t="s">
        <v>18</v>
      </c>
      <c r="D18" s="125"/>
      <c r="E18" s="134">
        <v>20</v>
      </c>
      <c r="F18" s="119"/>
      <c r="G18" s="48">
        <f t="shared" si="0"/>
        <v>6881.7799999999934</v>
      </c>
      <c r="H18" s="24" t="s">
        <v>4</v>
      </c>
      <c r="J18" s="137"/>
    </row>
    <row r="19" spans="1:11" s="2" customFormat="1" x14ac:dyDescent="0.2">
      <c r="A19" s="9">
        <v>42352</v>
      </c>
      <c r="B19" s="63" t="s">
        <v>225</v>
      </c>
      <c r="C19" s="58" t="s">
        <v>120</v>
      </c>
      <c r="D19" s="182">
        <v>1029</v>
      </c>
      <c r="F19" s="119">
        <v>500</v>
      </c>
      <c r="G19" s="48">
        <f t="shared" si="0"/>
        <v>6381.7799999999934</v>
      </c>
      <c r="H19" s="2" t="s">
        <v>51</v>
      </c>
      <c r="J19" s="137"/>
    </row>
    <row r="20" spans="1:11" s="2" customFormat="1" x14ac:dyDescent="0.2">
      <c r="A20" s="9">
        <v>42352</v>
      </c>
      <c r="B20" s="63" t="s">
        <v>226</v>
      </c>
      <c r="C20" s="58" t="s">
        <v>120</v>
      </c>
      <c r="D20" s="182">
        <v>1930</v>
      </c>
      <c r="F20" s="119">
        <v>900</v>
      </c>
      <c r="G20" s="48">
        <f t="shared" si="0"/>
        <v>5481.7799999999934</v>
      </c>
      <c r="H20" s="2" t="s">
        <v>51</v>
      </c>
      <c r="J20" s="137"/>
    </row>
    <row r="21" spans="1:11" s="2" customFormat="1" x14ac:dyDescent="0.2">
      <c r="A21" s="9">
        <v>42352</v>
      </c>
      <c r="B21" s="63" t="s">
        <v>227</v>
      </c>
      <c r="C21" s="58" t="s">
        <v>120</v>
      </c>
      <c r="D21" s="182">
        <v>1931</v>
      </c>
      <c r="F21" s="119">
        <v>400</v>
      </c>
      <c r="G21" s="48">
        <f t="shared" si="0"/>
        <v>5081.7799999999934</v>
      </c>
      <c r="H21" s="2" t="s">
        <v>51</v>
      </c>
      <c r="J21" s="137"/>
    </row>
    <row r="22" spans="1:11" s="2" customFormat="1" x14ac:dyDescent="0.2">
      <c r="A22" s="9">
        <v>42352</v>
      </c>
      <c r="B22" s="63" t="s">
        <v>88</v>
      </c>
      <c r="C22" s="58" t="s">
        <v>39</v>
      </c>
      <c r="D22" s="125">
        <v>1932</v>
      </c>
      <c r="E22" s="134"/>
      <c r="F22" s="119">
        <v>102</v>
      </c>
      <c r="G22" s="48">
        <f t="shared" si="0"/>
        <v>4979.7799999999934</v>
      </c>
      <c r="H22" s="2" t="s">
        <v>245</v>
      </c>
      <c r="J22" s="137"/>
    </row>
    <row r="23" spans="1:11" s="2" customFormat="1" x14ac:dyDescent="0.2">
      <c r="A23" s="26"/>
      <c r="B23" s="63" t="s">
        <v>62</v>
      </c>
      <c r="C23" s="58"/>
      <c r="D23" s="125"/>
      <c r="E23" s="134"/>
      <c r="F23" s="119"/>
      <c r="G23" s="48">
        <f t="shared" si="0"/>
        <v>4979.7799999999934</v>
      </c>
      <c r="J23" s="137"/>
    </row>
    <row r="24" spans="1:11" s="2" customFormat="1" x14ac:dyDescent="0.2">
      <c r="A24" s="26"/>
      <c r="B24" s="63" t="s">
        <v>49</v>
      </c>
      <c r="C24" s="58" t="s">
        <v>75</v>
      </c>
      <c r="D24" s="125" t="s">
        <v>12</v>
      </c>
      <c r="E24" s="134"/>
      <c r="F24" s="132">
        <v>42</v>
      </c>
      <c r="G24" s="48">
        <f t="shared" si="0"/>
        <v>4937.7799999999934</v>
      </c>
      <c r="H24" s="2" t="s">
        <v>49</v>
      </c>
      <c r="J24" s="137"/>
    </row>
    <row r="25" spans="1:11" s="2" customFormat="1" x14ac:dyDescent="0.2">
      <c r="A25" s="26"/>
      <c r="B25" s="63"/>
      <c r="C25" s="58"/>
      <c r="D25" s="125"/>
      <c r="E25" s="134"/>
      <c r="F25" s="119"/>
      <c r="G25" s="48">
        <f t="shared" si="0"/>
        <v>4937.7799999999934</v>
      </c>
      <c r="J25" s="137"/>
    </row>
    <row r="26" spans="1:11" s="2" customFormat="1" x14ac:dyDescent="0.2">
      <c r="E26" s="148"/>
      <c r="F26" s="180"/>
      <c r="G26" s="48">
        <f t="shared" si="0"/>
        <v>4937.7799999999934</v>
      </c>
      <c r="I26" s="24"/>
      <c r="J26" s="137"/>
    </row>
    <row r="27" spans="1:11" s="2" customFormat="1" x14ac:dyDescent="0.2">
      <c r="A27" s="26"/>
      <c r="B27" s="12" t="s">
        <v>15</v>
      </c>
      <c r="C27" s="44"/>
      <c r="D27" s="160"/>
      <c r="E27" s="134">
        <f>SUM(E6:E18)</f>
        <v>20</v>
      </c>
      <c r="F27" s="119">
        <f>SUM(F5:F26)</f>
        <v>2220.15</v>
      </c>
      <c r="G27" s="48">
        <f>SUM(G5+E27-F27)</f>
        <v>4937.7799999999934</v>
      </c>
      <c r="I27" s="24"/>
      <c r="J27" s="137"/>
    </row>
    <row r="28" spans="1:11" s="2" customFormat="1" x14ac:dyDescent="0.2">
      <c r="A28" s="26"/>
      <c r="B28" s="12" t="s">
        <v>41</v>
      </c>
      <c r="C28" s="44"/>
      <c r="D28" s="160"/>
      <c r="E28" s="134">
        <v>0</v>
      </c>
      <c r="F28" s="119"/>
      <c r="G28" s="48"/>
      <c r="I28" s="24"/>
      <c r="J28" s="137"/>
    </row>
    <row r="29" spans="1:11" s="2" customFormat="1" x14ac:dyDescent="0.2">
      <c r="A29" s="26"/>
      <c r="B29" s="131" t="s">
        <v>7</v>
      </c>
      <c r="C29" s="41"/>
      <c r="D29" s="23"/>
      <c r="E29" s="134">
        <f>SUM(E28-E27)</f>
        <v>-20</v>
      </c>
      <c r="F29" s="119">
        <f>SUM(F28-F27)</f>
        <v>-2220.15</v>
      </c>
      <c r="G29" s="48">
        <f>SUM(G28-G27)</f>
        <v>-4937.7799999999934</v>
      </c>
      <c r="I29" s="24"/>
      <c r="J29" s="137"/>
    </row>
    <row r="30" spans="1:11" s="2" customFormat="1" x14ac:dyDescent="0.2">
      <c r="A30" s="26"/>
      <c r="B30" s="63"/>
      <c r="C30" s="58"/>
      <c r="D30" s="125"/>
      <c r="E30" s="134"/>
      <c r="F30" s="132"/>
      <c r="G30" s="119"/>
      <c r="I30" s="24"/>
    </row>
    <row r="31" spans="1:11" s="2" customFormat="1" x14ac:dyDescent="0.2">
      <c r="A31" s="9"/>
      <c r="B31" s="63"/>
      <c r="C31" s="58"/>
      <c r="D31" s="125"/>
      <c r="E31" s="134"/>
      <c r="F31" s="119"/>
      <c r="G31" s="48"/>
      <c r="I31" s="24"/>
      <c r="J31" s="137"/>
      <c r="K31" s="53"/>
    </row>
    <row r="32" spans="1:11" x14ac:dyDescent="0.2">
      <c r="A32" s="26"/>
      <c r="B32" s="63"/>
      <c r="C32" s="58"/>
      <c r="D32" s="125"/>
      <c r="E32" s="134"/>
      <c r="F32" s="119"/>
      <c r="K32" s="32"/>
    </row>
    <row r="33" spans="1:11" s="38" customFormat="1" x14ac:dyDescent="0.2">
      <c r="A33" s="26"/>
      <c r="B33" s="63"/>
      <c r="C33" s="58"/>
      <c r="D33" s="125"/>
      <c r="E33" s="134"/>
      <c r="F33" s="119"/>
      <c r="G33" s="51"/>
      <c r="J33" s="6"/>
      <c r="K33" s="32"/>
    </row>
    <row r="34" spans="1:11" s="38" customFormat="1" x14ac:dyDescent="0.2">
      <c r="A34" s="5"/>
      <c r="B34" s="63"/>
      <c r="D34" s="127"/>
      <c r="E34" s="51"/>
      <c r="F34" s="165"/>
      <c r="G34" s="51"/>
      <c r="J34" s="6"/>
      <c r="K34" s="32"/>
    </row>
    <row r="35" spans="1:11" s="38" customFormat="1" x14ac:dyDescent="0.2">
      <c r="A35" s="5"/>
      <c r="B35" s="63"/>
      <c r="D35" s="127"/>
      <c r="E35" s="51"/>
      <c r="F35" s="165"/>
      <c r="G35" s="51"/>
      <c r="J35" s="6"/>
      <c r="K35" s="32"/>
    </row>
    <row r="36" spans="1:11" s="38" customFormat="1" x14ac:dyDescent="0.2">
      <c r="A36" s="5"/>
      <c r="D36" s="127"/>
      <c r="E36" s="51"/>
      <c r="F36" s="165"/>
      <c r="G36" s="51"/>
      <c r="J36" s="6"/>
      <c r="K36" s="32"/>
    </row>
    <row r="37" spans="1:11" s="2" customFormat="1" x14ac:dyDescent="0.2">
      <c r="A37" s="26"/>
      <c r="B37" s="12"/>
      <c r="C37" s="68"/>
      <c r="D37" s="160"/>
      <c r="E37" s="134"/>
      <c r="F37" s="119"/>
      <c r="G37" s="70"/>
      <c r="J37" s="137"/>
      <c r="K37" s="32"/>
    </row>
    <row r="38" spans="1:11" s="2" customFormat="1" x14ac:dyDescent="0.2">
      <c r="A38" s="26"/>
      <c r="B38" s="12"/>
      <c r="C38" s="68" t="s">
        <v>26</v>
      </c>
      <c r="D38" s="160"/>
      <c r="E38" s="134"/>
      <c r="F38" s="119"/>
      <c r="G38" s="70"/>
      <c r="J38" s="137"/>
      <c r="K38" s="32"/>
    </row>
    <row r="39" spans="1:11" s="2" customFormat="1" ht="13.5" customHeight="1" x14ac:dyDescent="0.2">
      <c r="A39" s="26"/>
      <c r="B39" s="12"/>
      <c r="C39" s="68" t="s">
        <v>20</v>
      </c>
      <c r="D39" s="160"/>
      <c r="E39" s="134"/>
      <c r="F39" s="119">
        <f>SUM(F7:F10)</f>
        <v>119.31</v>
      </c>
      <c r="G39" s="48"/>
      <c r="J39" s="137"/>
      <c r="K39" s="32"/>
    </row>
    <row r="40" spans="1:11" s="2" customFormat="1" x14ac:dyDescent="0.2">
      <c r="A40" s="26"/>
      <c r="B40" s="12"/>
      <c r="C40" s="68" t="s">
        <v>19</v>
      </c>
      <c r="D40" s="160"/>
      <c r="E40" s="134"/>
      <c r="F40" s="119"/>
      <c r="G40" s="70"/>
      <c r="J40" s="137"/>
      <c r="K40" s="137"/>
    </row>
    <row r="41" spans="1:11" s="2" customFormat="1" x14ac:dyDescent="0.2">
      <c r="A41" s="26"/>
      <c r="B41" s="12"/>
      <c r="C41" s="68" t="s">
        <v>21</v>
      </c>
      <c r="D41" s="160"/>
      <c r="E41" s="134"/>
      <c r="F41" s="119"/>
      <c r="G41" s="70"/>
      <c r="J41" s="137"/>
    </row>
    <row r="42" spans="1:11" s="2" customFormat="1" x14ac:dyDescent="0.2">
      <c r="A42" s="26"/>
      <c r="B42" s="12"/>
      <c r="C42" s="68" t="s">
        <v>27</v>
      </c>
      <c r="D42" s="160"/>
      <c r="E42" s="134"/>
      <c r="F42" s="119">
        <f>SUM(F19:F21)</f>
        <v>1800</v>
      </c>
      <c r="G42" s="70"/>
      <c r="J42" s="137"/>
    </row>
    <row r="43" spans="1:11" s="2" customFormat="1" x14ac:dyDescent="0.2">
      <c r="A43" s="26"/>
      <c r="B43" s="12"/>
      <c r="C43" s="68" t="s">
        <v>28</v>
      </c>
      <c r="D43" s="160"/>
      <c r="E43" s="134"/>
      <c r="F43" s="119"/>
      <c r="G43" s="70"/>
      <c r="J43" s="137"/>
    </row>
    <row r="44" spans="1:11" s="2" customFormat="1" x14ac:dyDescent="0.2">
      <c r="A44" s="26"/>
      <c r="B44" s="12"/>
      <c r="C44" s="68" t="s">
        <v>13</v>
      </c>
      <c r="D44" s="160"/>
      <c r="E44" s="134"/>
      <c r="F44" s="119"/>
      <c r="G44" s="70"/>
      <c r="J44" s="137"/>
    </row>
    <row r="45" spans="1:11" s="2" customFormat="1" x14ac:dyDescent="0.2">
      <c r="A45" s="26"/>
      <c r="B45" s="12"/>
      <c r="C45" s="68" t="s">
        <v>29</v>
      </c>
      <c r="D45" s="160"/>
      <c r="E45" s="134"/>
      <c r="F45" s="119">
        <f>SUM(F16)</f>
        <v>0</v>
      </c>
      <c r="G45" s="70"/>
      <c r="J45" s="137"/>
    </row>
    <row r="46" spans="1:11" s="2" customFormat="1" x14ac:dyDescent="0.2">
      <c r="A46" s="26"/>
      <c r="B46" s="12"/>
      <c r="C46" s="68" t="s">
        <v>30</v>
      </c>
      <c r="D46" s="160"/>
      <c r="E46" s="134"/>
      <c r="F46" s="119"/>
      <c r="G46" s="70"/>
      <c r="J46" s="137"/>
    </row>
    <row r="47" spans="1:11" s="2" customFormat="1" x14ac:dyDescent="0.2">
      <c r="A47" s="26"/>
      <c r="B47" s="12"/>
      <c r="C47" s="68" t="s">
        <v>148</v>
      </c>
      <c r="D47" s="160"/>
      <c r="E47" s="134"/>
      <c r="F47" s="119">
        <f>SUM(F17)</f>
        <v>0</v>
      </c>
      <c r="G47" s="70"/>
      <c r="J47" s="137"/>
    </row>
    <row r="48" spans="1:11" s="2" customFormat="1" x14ac:dyDescent="0.2">
      <c r="A48" s="26"/>
      <c r="B48" s="12"/>
      <c r="C48" s="150" t="s">
        <v>239</v>
      </c>
      <c r="D48" s="160"/>
      <c r="E48" s="134"/>
      <c r="F48" s="119">
        <f>SUM(F22)</f>
        <v>102</v>
      </c>
      <c r="G48" s="70"/>
      <c r="J48" s="137"/>
    </row>
    <row r="49" spans="1:10" s="2" customFormat="1" x14ac:dyDescent="0.2">
      <c r="A49" s="26"/>
      <c r="B49" s="12"/>
      <c r="C49" s="68" t="s">
        <v>32</v>
      </c>
      <c r="D49" s="160"/>
      <c r="E49" s="134"/>
      <c r="F49" s="119"/>
      <c r="G49" s="70"/>
      <c r="J49" s="137"/>
    </row>
    <row r="50" spans="1:10" s="2" customFormat="1" x14ac:dyDescent="0.2">
      <c r="A50" s="26"/>
      <c r="B50" s="12"/>
      <c r="C50" s="68" t="s">
        <v>33</v>
      </c>
      <c r="D50" s="160"/>
      <c r="E50" s="134"/>
      <c r="F50" s="119"/>
      <c r="G50" s="70"/>
      <c r="J50" s="137"/>
    </row>
    <row r="51" spans="1:10" s="2" customFormat="1" x14ac:dyDescent="0.2">
      <c r="A51" s="26"/>
      <c r="B51" s="12"/>
      <c r="C51" s="68" t="s">
        <v>34</v>
      </c>
      <c r="D51" s="160"/>
      <c r="E51" s="134"/>
      <c r="F51" s="119">
        <f>SUM(F24)</f>
        <v>42</v>
      </c>
      <c r="G51" s="70"/>
      <c r="J51" s="137"/>
    </row>
    <row r="52" spans="1:10" s="2" customFormat="1" x14ac:dyDescent="0.2">
      <c r="A52" s="26"/>
      <c r="B52" s="12"/>
      <c r="C52" s="68" t="s">
        <v>61</v>
      </c>
      <c r="D52" s="160"/>
      <c r="E52" s="134"/>
      <c r="F52" s="119">
        <f>SUM(F6)</f>
        <v>35</v>
      </c>
      <c r="G52" s="70"/>
      <c r="J52" s="137"/>
    </row>
    <row r="53" spans="1:10" s="2" customFormat="1" x14ac:dyDescent="0.2">
      <c r="A53" s="26"/>
      <c r="B53" s="12"/>
      <c r="C53" s="150" t="s">
        <v>35</v>
      </c>
      <c r="D53" s="160"/>
      <c r="E53" s="134"/>
      <c r="F53" s="119">
        <f>SUM(F12:F15)</f>
        <v>121.84</v>
      </c>
      <c r="G53" s="70"/>
      <c r="J53" s="137"/>
    </row>
    <row r="54" spans="1:10" s="2" customFormat="1" x14ac:dyDescent="0.2">
      <c r="A54" s="26"/>
      <c r="C54" s="44" t="s">
        <v>36</v>
      </c>
      <c r="D54" s="160"/>
      <c r="E54" s="134"/>
      <c r="F54" s="119"/>
      <c r="G54" s="70"/>
      <c r="J54" s="137"/>
    </row>
    <row r="55" spans="1:10" s="2" customFormat="1" x14ac:dyDescent="0.2">
      <c r="A55" s="26"/>
      <c r="C55" s="44" t="s">
        <v>8</v>
      </c>
      <c r="D55" s="160"/>
      <c r="E55" s="134"/>
      <c r="F55" s="119">
        <f>SUM(F37:F54)</f>
        <v>2220.15</v>
      </c>
      <c r="G55" s="70"/>
      <c r="J55" s="137"/>
    </row>
    <row r="56" spans="1:10" s="38" customFormat="1" x14ac:dyDescent="0.2">
      <c r="A56" s="5"/>
      <c r="B56" s="63"/>
      <c r="C56" s="58"/>
      <c r="D56" s="129"/>
      <c r="E56" s="48"/>
      <c r="F56" s="132"/>
      <c r="G56" s="48"/>
      <c r="H56" s="42"/>
      <c r="J56" s="6"/>
    </row>
    <row r="57" spans="1:10" s="38" customFormat="1" x14ac:dyDescent="0.2">
      <c r="A57" s="5"/>
      <c r="B57" s="63"/>
      <c r="C57" s="58"/>
      <c r="D57" s="129"/>
      <c r="E57" s="48"/>
      <c r="F57" s="132"/>
      <c r="G57" s="48"/>
      <c r="H57" s="42"/>
      <c r="J57" s="6"/>
    </row>
    <row r="58" spans="1:10" s="38" customFormat="1" x14ac:dyDescent="0.2">
      <c r="A58" s="5"/>
      <c r="B58" s="63"/>
      <c r="C58" s="58"/>
      <c r="D58" s="129"/>
      <c r="E58" s="48"/>
      <c r="F58" s="132"/>
      <c r="G58" s="48"/>
      <c r="H58" s="42"/>
      <c r="J58" s="6"/>
    </row>
    <row r="59" spans="1:10" s="38" customFormat="1" x14ac:dyDescent="0.2">
      <c r="A59" s="5"/>
      <c r="B59" s="63"/>
      <c r="C59" s="58"/>
      <c r="D59" s="129"/>
      <c r="E59" s="48"/>
      <c r="F59" s="132"/>
      <c r="G59" s="48"/>
      <c r="H59" s="42"/>
      <c r="J59" s="6"/>
    </row>
    <row r="60" spans="1:10" s="38" customFormat="1" x14ac:dyDescent="0.2">
      <c r="A60" s="5"/>
      <c r="B60" s="62"/>
      <c r="C60" s="58"/>
      <c r="D60" s="129"/>
      <c r="E60" s="48"/>
      <c r="F60" s="132"/>
      <c r="G60" s="48"/>
      <c r="H60" s="42"/>
      <c r="J60" s="6"/>
    </row>
    <row r="61" spans="1:10" s="38" customFormat="1" ht="16.5" customHeight="1" x14ac:dyDescent="0.2">
      <c r="A61" s="5"/>
      <c r="B61" s="62"/>
      <c r="C61" s="58"/>
      <c r="D61" s="125"/>
      <c r="E61" s="48"/>
      <c r="F61" s="132"/>
      <c r="G61" s="48"/>
      <c r="H61" s="42"/>
      <c r="J61" s="6"/>
    </row>
    <row r="62" spans="1:10" s="38" customFormat="1" ht="16.5" customHeight="1" x14ac:dyDescent="0.2">
      <c r="A62" s="5"/>
      <c r="B62" s="62"/>
      <c r="C62" s="58"/>
      <c r="D62" s="125"/>
      <c r="E62" s="48"/>
      <c r="F62" s="132"/>
      <c r="G62" s="48"/>
      <c r="H62" s="42"/>
      <c r="J62" s="6"/>
    </row>
    <row r="63" spans="1:10" s="38" customFormat="1" x14ac:dyDescent="0.2">
      <c r="A63" s="5"/>
      <c r="B63" s="62"/>
      <c r="C63" s="58"/>
      <c r="D63" s="125"/>
      <c r="E63" s="48"/>
      <c r="F63" s="132"/>
      <c r="G63" s="48"/>
      <c r="H63" s="42"/>
      <c r="J63" s="6"/>
    </row>
    <row r="83" spans="1:10" x14ac:dyDescent="0.2">
      <c r="A83"/>
      <c r="C83" s="68"/>
      <c r="D83"/>
      <c r="E83" s="5"/>
      <c r="F83" s="17"/>
      <c r="G83"/>
      <c r="J83"/>
    </row>
    <row r="84" spans="1:10" x14ac:dyDescent="0.2">
      <c r="A84"/>
      <c r="C84" s="68"/>
      <c r="D84"/>
      <c r="E84" s="5"/>
      <c r="F84" s="17"/>
      <c r="G84"/>
      <c r="J84"/>
    </row>
    <row r="85" spans="1:10" x14ac:dyDescent="0.2">
      <c r="A85"/>
      <c r="C85" s="68"/>
      <c r="D85"/>
      <c r="E85" s="5"/>
      <c r="F85" s="17"/>
      <c r="G85"/>
      <c r="J85"/>
    </row>
    <row r="86" spans="1:10" x14ac:dyDescent="0.2">
      <c r="A86"/>
      <c r="C86" s="68"/>
      <c r="D86"/>
      <c r="E86" s="5"/>
      <c r="F86" s="17"/>
      <c r="G86"/>
      <c r="J86"/>
    </row>
    <row r="87" spans="1:10" x14ac:dyDescent="0.2">
      <c r="A87"/>
      <c r="C87" s="68"/>
      <c r="D87"/>
      <c r="E87" s="5"/>
      <c r="F87" s="17"/>
      <c r="G87"/>
      <c r="J87"/>
    </row>
    <row r="88" spans="1:10" x14ac:dyDescent="0.2">
      <c r="A88"/>
      <c r="C88" s="68"/>
      <c r="D88"/>
      <c r="E88" s="5"/>
      <c r="F88" s="17"/>
      <c r="G88"/>
      <c r="J88"/>
    </row>
    <row r="89" spans="1:10" x14ac:dyDescent="0.2">
      <c r="A89"/>
      <c r="C89" s="68"/>
      <c r="D89"/>
      <c r="E89" s="5"/>
      <c r="F89" s="17"/>
      <c r="G89"/>
      <c r="J89"/>
    </row>
    <row r="90" spans="1:10" x14ac:dyDescent="0.2">
      <c r="A90"/>
      <c r="C90" s="68"/>
      <c r="D90"/>
      <c r="E90" s="5"/>
      <c r="F90" s="17"/>
      <c r="G90"/>
      <c r="J90"/>
    </row>
    <row r="91" spans="1:10" x14ac:dyDescent="0.2">
      <c r="A91"/>
      <c r="C91" s="68"/>
      <c r="D91"/>
      <c r="E91" s="5"/>
      <c r="F91" s="17"/>
      <c r="G91"/>
      <c r="J91"/>
    </row>
    <row r="92" spans="1:10" x14ac:dyDescent="0.2">
      <c r="A92"/>
      <c r="C92" s="68"/>
      <c r="D92"/>
      <c r="E92" s="5"/>
      <c r="F92" s="17"/>
      <c r="G92"/>
      <c r="J92"/>
    </row>
    <row r="93" spans="1:10" x14ac:dyDescent="0.2">
      <c r="A93"/>
      <c r="C93" s="68"/>
      <c r="D93"/>
      <c r="E93" s="5"/>
      <c r="F93" s="17"/>
      <c r="G93"/>
      <c r="J93"/>
    </row>
    <row r="94" spans="1:10" x14ac:dyDescent="0.2">
      <c r="A94"/>
      <c r="C94" s="68"/>
      <c r="D94"/>
      <c r="E94" s="5"/>
      <c r="F94" s="17"/>
      <c r="G94"/>
      <c r="J94"/>
    </row>
    <row r="95" spans="1:10" x14ac:dyDescent="0.2">
      <c r="A95"/>
      <c r="C95" s="128"/>
      <c r="D95"/>
      <c r="E95" s="5"/>
      <c r="F95" s="17"/>
      <c r="G95"/>
      <c r="J95"/>
    </row>
  </sheetData>
  <sortState ref="A6:F17">
    <sortCondition ref="A6"/>
  </sortState>
  <printOptions gridLines="1"/>
  <pageMargins left="0.7" right="0.7" top="0.75" bottom="0.75" header="0.3" footer="0.3"/>
  <pageSetup orientation="landscape" horizontalDpi="0" verticalDpi="0" r:id="rId1"/>
  <headerFooter>
    <oddFooter>&amp;L&amp;P of &amp;N
]&amp;C&amp;F&amp;R&amp;T   &amp;D</oddFooter>
  </headerFooter>
  <rowBreaks count="1" manualBreakCount="1"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workbookViewId="0">
      <selection activeCell="G17" sqref="G17"/>
    </sheetView>
  </sheetViews>
  <sheetFormatPr defaultRowHeight="28.5" x14ac:dyDescent="0.45"/>
  <cols>
    <col min="1" max="1" width="34" style="185" customWidth="1"/>
    <col min="2" max="2" width="19.85546875" style="190" customWidth="1"/>
    <col min="3" max="3" width="15.85546875" style="191" customWidth="1"/>
    <col min="4" max="4" width="10.28515625" style="187" customWidth="1"/>
    <col min="5" max="5" width="12.140625" style="190" customWidth="1"/>
    <col min="6" max="6" width="11.5703125" style="187" customWidth="1"/>
    <col min="7" max="7" width="12.7109375" style="184" customWidth="1"/>
    <col min="8" max="8" width="11.42578125" style="188" customWidth="1"/>
    <col min="9" max="9" width="11" style="188" customWidth="1"/>
    <col min="10" max="10" width="8.5703125" style="188" customWidth="1"/>
    <col min="11" max="11" width="8.28515625" style="188" customWidth="1"/>
    <col min="12" max="12" width="8.5703125" style="188" customWidth="1"/>
    <col min="13" max="13" width="7.7109375" style="188" customWidth="1"/>
    <col min="14" max="14" width="8.5703125" style="189" customWidth="1"/>
    <col min="15" max="15" width="9.42578125" style="187" customWidth="1"/>
    <col min="16" max="17" width="9.140625" style="187"/>
    <col min="18" max="256" width="9.140625" style="186"/>
    <col min="257" max="257" width="16.28515625" style="186" customWidth="1"/>
    <col min="258" max="258" width="8" style="186" customWidth="1"/>
    <col min="259" max="259" width="7.85546875" style="186" customWidth="1"/>
    <col min="260" max="260" width="8" style="186" customWidth="1"/>
    <col min="261" max="261" width="7.85546875" style="186" customWidth="1"/>
    <col min="262" max="263" width="7.42578125" style="186" customWidth="1"/>
    <col min="264" max="264" width="7.7109375" style="186" customWidth="1"/>
    <col min="265" max="265" width="7.42578125" style="186" customWidth="1"/>
    <col min="266" max="266" width="7.5703125" style="186" customWidth="1"/>
    <col min="267" max="267" width="7.7109375" style="186" customWidth="1"/>
    <col min="268" max="268" width="7.42578125" style="186" customWidth="1"/>
    <col min="269" max="269" width="7.7109375" style="186" customWidth="1"/>
    <col min="270" max="270" width="7.85546875" style="186" customWidth="1"/>
    <col min="271" max="271" width="7.42578125" style="186" customWidth="1"/>
    <col min="272" max="512" width="9.140625" style="186"/>
    <col min="513" max="513" width="16.28515625" style="186" customWidth="1"/>
    <col min="514" max="514" width="8" style="186" customWidth="1"/>
    <col min="515" max="515" width="7.85546875" style="186" customWidth="1"/>
    <col min="516" max="516" width="8" style="186" customWidth="1"/>
    <col min="517" max="517" width="7.85546875" style="186" customWidth="1"/>
    <col min="518" max="519" width="7.42578125" style="186" customWidth="1"/>
    <col min="520" max="520" width="7.7109375" style="186" customWidth="1"/>
    <col min="521" max="521" width="7.42578125" style="186" customWidth="1"/>
    <col min="522" max="522" width="7.5703125" style="186" customWidth="1"/>
    <col min="523" max="523" width="7.7109375" style="186" customWidth="1"/>
    <col min="524" max="524" width="7.42578125" style="186" customWidth="1"/>
    <col min="525" max="525" width="7.7109375" style="186" customWidth="1"/>
    <col min="526" max="526" width="7.85546875" style="186" customWidth="1"/>
    <col min="527" max="527" width="7.42578125" style="186" customWidth="1"/>
    <col min="528" max="768" width="9.140625" style="186"/>
    <col min="769" max="769" width="16.28515625" style="186" customWidth="1"/>
    <col min="770" max="770" width="8" style="186" customWidth="1"/>
    <col min="771" max="771" width="7.85546875" style="186" customWidth="1"/>
    <col min="772" max="772" width="8" style="186" customWidth="1"/>
    <col min="773" max="773" width="7.85546875" style="186" customWidth="1"/>
    <col min="774" max="775" width="7.42578125" style="186" customWidth="1"/>
    <col min="776" max="776" width="7.7109375" style="186" customWidth="1"/>
    <col min="777" max="777" width="7.42578125" style="186" customWidth="1"/>
    <col min="778" max="778" width="7.5703125" style="186" customWidth="1"/>
    <col min="779" max="779" width="7.7109375" style="186" customWidth="1"/>
    <col min="780" max="780" width="7.42578125" style="186" customWidth="1"/>
    <col min="781" max="781" width="7.7109375" style="186" customWidth="1"/>
    <col min="782" max="782" width="7.85546875" style="186" customWidth="1"/>
    <col min="783" max="783" width="7.42578125" style="186" customWidth="1"/>
    <col min="784" max="1024" width="9.140625" style="186"/>
    <col min="1025" max="1025" width="16.28515625" style="186" customWidth="1"/>
    <col min="1026" max="1026" width="8" style="186" customWidth="1"/>
    <col min="1027" max="1027" width="7.85546875" style="186" customWidth="1"/>
    <col min="1028" max="1028" width="8" style="186" customWidth="1"/>
    <col min="1029" max="1029" width="7.85546875" style="186" customWidth="1"/>
    <col min="1030" max="1031" width="7.42578125" style="186" customWidth="1"/>
    <col min="1032" max="1032" width="7.7109375" style="186" customWidth="1"/>
    <col min="1033" max="1033" width="7.42578125" style="186" customWidth="1"/>
    <col min="1034" max="1034" width="7.5703125" style="186" customWidth="1"/>
    <col min="1035" max="1035" width="7.7109375" style="186" customWidth="1"/>
    <col min="1036" max="1036" width="7.42578125" style="186" customWidth="1"/>
    <col min="1037" max="1037" width="7.7109375" style="186" customWidth="1"/>
    <col min="1038" max="1038" width="7.85546875" style="186" customWidth="1"/>
    <col min="1039" max="1039" width="7.42578125" style="186" customWidth="1"/>
    <col min="1040" max="1280" width="9.140625" style="186"/>
    <col min="1281" max="1281" width="16.28515625" style="186" customWidth="1"/>
    <col min="1282" max="1282" width="8" style="186" customWidth="1"/>
    <col min="1283" max="1283" width="7.85546875" style="186" customWidth="1"/>
    <col min="1284" max="1284" width="8" style="186" customWidth="1"/>
    <col min="1285" max="1285" width="7.85546875" style="186" customWidth="1"/>
    <col min="1286" max="1287" width="7.42578125" style="186" customWidth="1"/>
    <col min="1288" max="1288" width="7.7109375" style="186" customWidth="1"/>
    <col min="1289" max="1289" width="7.42578125" style="186" customWidth="1"/>
    <col min="1290" max="1290" width="7.5703125" style="186" customWidth="1"/>
    <col min="1291" max="1291" width="7.7109375" style="186" customWidth="1"/>
    <col min="1292" max="1292" width="7.42578125" style="186" customWidth="1"/>
    <col min="1293" max="1293" width="7.7109375" style="186" customWidth="1"/>
    <col min="1294" max="1294" width="7.85546875" style="186" customWidth="1"/>
    <col min="1295" max="1295" width="7.42578125" style="186" customWidth="1"/>
    <col min="1296" max="1536" width="9.140625" style="186"/>
    <col min="1537" max="1537" width="16.28515625" style="186" customWidth="1"/>
    <col min="1538" max="1538" width="8" style="186" customWidth="1"/>
    <col min="1539" max="1539" width="7.85546875" style="186" customWidth="1"/>
    <col min="1540" max="1540" width="8" style="186" customWidth="1"/>
    <col min="1541" max="1541" width="7.85546875" style="186" customWidth="1"/>
    <col min="1542" max="1543" width="7.42578125" style="186" customWidth="1"/>
    <col min="1544" max="1544" width="7.7109375" style="186" customWidth="1"/>
    <col min="1545" max="1545" width="7.42578125" style="186" customWidth="1"/>
    <col min="1546" max="1546" width="7.5703125" style="186" customWidth="1"/>
    <col min="1547" max="1547" width="7.7109375" style="186" customWidth="1"/>
    <col min="1548" max="1548" width="7.42578125" style="186" customWidth="1"/>
    <col min="1549" max="1549" width="7.7109375" style="186" customWidth="1"/>
    <col min="1550" max="1550" width="7.85546875" style="186" customWidth="1"/>
    <col min="1551" max="1551" width="7.42578125" style="186" customWidth="1"/>
    <col min="1552" max="1792" width="9.140625" style="186"/>
    <col min="1793" max="1793" width="16.28515625" style="186" customWidth="1"/>
    <col min="1794" max="1794" width="8" style="186" customWidth="1"/>
    <col min="1795" max="1795" width="7.85546875" style="186" customWidth="1"/>
    <col min="1796" max="1796" width="8" style="186" customWidth="1"/>
    <col min="1797" max="1797" width="7.85546875" style="186" customWidth="1"/>
    <col min="1798" max="1799" width="7.42578125" style="186" customWidth="1"/>
    <col min="1800" max="1800" width="7.7109375" style="186" customWidth="1"/>
    <col min="1801" max="1801" width="7.42578125" style="186" customWidth="1"/>
    <col min="1802" max="1802" width="7.5703125" style="186" customWidth="1"/>
    <col min="1803" max="1803" width="7.7109375" style="186" customWidth="1"/>
    <col min="1804" max="1804" width="7.42578125" style="186" customWidth="1"/>
    <col min="1805" max="1805" width="7.7109375" style="186" customWidth="1"/>
    <col min="1806" max="1806" width="7.85546875" style="186" customWidth="1"/>
    <col min="1807" max="1807" width="7.42578125" style="186" customWidth="1"/>
    <col min="1808" max="2048" width="9.140625" style="186"/>
    <col min="2049" max="2049" width="16.28515625" style="186" customWidth="1"/>
    <col min="2050" max="2050" width="8" style="186" customWidth="1"/>
    <col min="2051" max="2051" width="7.85546875" style="186" customWidth="1"/>
    <col min="2052" max="2052" width="8" style="186" customWidth="1"/>
    <col min="2053" max="2053" width="7.85546875" style="186" customWidth="1"/>
    <col min="2054" max="2055" width="7.42578125" style="186" customWidth="1"/>
    <col min="2056" max="2056" width="7.7109375" style="186" customWidth="1"/>
    <col min="2057" max="2057" width="7.42578125" style="186" customWidth="1"/>
    <col min="2058" max="2058" width="7.5703125" style="186" customWidth="1"/>
    <col min="2059" max="2059" width="7.7109375" style="186" customWidth="1"/>
    <col min="2060" max="2060" width="7.42578125" style="186" customWidth="1"/>
    <col min="2061" max="2061" width="7.7109375" style="186" customWidth="1"/>
    <col min="2062" max="2062" width="7.85546875" style="186" customWidth="1"/>
    <col min="2063" max="2063" width="7.42578125" style="186" customWidth="1"/>
    <col min="2064" max="2304" width="9.140625" style="186"/>
    <col min="2305" max="2305" width="16.28515625" style="186" customWidth="1"/>
    <col min="2306" max="2306" width="8" style="186" customWidth="1"/>
    <col min="2307" max="2307" width="7.85546875" style="186" customWidth="1"/>
    <col min="2308" max="2308" width="8" style="186" customWidth="1"/>
    <col min="2309" max="2309" width="7.85546875" style="186" customWidth="1"/>
    <col min="2310" max="2311" width="7.42578125" style="186" customWidth="1"/>
    <col min="2312" max="2312" width="7.7109375" style="186" customWidth="1"/>
    <col min="2313" max="2313" width="7.42578125" style="186" customWidth="1"/>
    <col min="2314" max="2314" width="7.5703125" style="186" customWidth="1"/>
    <col min="2315" max="2315" width="7.7109375" style="186" customWidth="1"/>
    <col min="2316" max="2316" width="7.42578125" style="186" customWidth="1"/>
    <col min="2317" max="2317" width="7.7109375" style="186" customWidth="1"/>
    <col min="2318" max="2318" width="7.85546875" style="186" customWidth="1"/>
    <col min="2319" max="2319" width="7.42578125" style="186" customWidth="1"/>
    <col min="2320" max="2560" width="9.140625" style="186"/>
    <col min="2561" max="2561" width="16.28515625" style="186" customWidth="1"/>
    <col min="2562" max="2562" width="8" style="186" customWidth="1"/>
    <col min="2563" max="2563" width="7.85546875" style="186" customWidth="1"/>
    <col min="2564" max="2564" width="8" style="186" customWidth="1"/>
    <col min="2565" max="2565" width="7.85546875" style="186" customWidth="1"/>
    <col min="2566" max="2567" width="7.42578125" style="186" customWidth="1"/>
    <col min="2568" max="2568" width="7.7109375" style="186" customWidth="1"/>
    <col min="2569" max="2569" width="7.42578125" style="186" customWidth="1"/>
    <col min="2570" max="2570" width="7.5703125" style="186" customWidth="1"/>
    <col min="2571" max="2571" width="7.7109375" style="186" customWidth="1"/>
    <col min="2572" max="2572" width="7.42578125" style="186" customWidth="1"/>
    <col min="2573" max="2573" width="7.7109375" style="186" customWidth="1"/>
    <col min="2574" max="2574" width="7.85546875" style="186" customWidth="1"/>
    <col min="2575" max="2575" width="7.42578125" style="186" customWidth="1"/>
    <col min="2576" max="2816" width="9.140625" style="186"/>
    <col min="2817" max="2817" width="16.28515625" style="186" customWidth="1"/>
    <col min="2818" max="2818" width="8" style="186" customWidth="1"/>
    <col min="2819" max="2819" width="7.85546875" style="186" customWidth="1"/>
    <col min="2820" max="2820" width="8" style="186" customWidth="1"/>
    <col min="2821" max="2821" width="7.85546875" style="186" customWidth="1"/>
    <col min="2822" max="2823" width="7.42578125" style="186" customWidth="1"/>
    <col min="2824" max="2824" width="7.7109375" style="186" customWidth="1"/>
    <col min="2825" max="2825" width="7.42578125" style="186" customWidth="1"/>
    <col min="2826" max="2826" width="7.5703125" style="186" customWidth="1"/>
    <col min="2827" max="2827" width="7.7109375" style="186" customWidth="1"/>
    <col min="2828" max="2828" width="7.42578125" style="186" customWidth="1"/>
    <col min="2829" max="2829" width="7.7109375" style="186" customWidth="1"/>
    <col min="2830" max="2830" width="7.85546875" style="186" customWidth="1"/>
    <col min="2831" max="2831" width="7.42578125" style="186" customWidth="1"/>
    <col min="2832" max="3072" width="9.140625" style="186"/>
    <col min="3073" max="3073" width="16.28515625" style="186" customWidth="1"/>
    <col min="3074" max="3074" width="8" style="186" customWidth="1"/>
    <col min="3075" max="3075" width="7.85546875" style="186" customWidth="1"/>
    <col min="3076" max="3076" width="8" style="186" customWidth="1"/>
    <col min="3077" max="3077" width="7.85546875" style="186" customWidth="1"/>
    <col min="3078" max="3079" width="7.42578125" style="186" customWidth="1"/>
    <col min="3080" max="3080" width="7.7109375" style="186" customWidth="1"/>
    <col min="3081" max="3081" width="7.42578125" style="186" customWidth="1"/>
    <col min="3082" max="3082" width="7.5703125" style="186" customWidth="1"/>
    <col min="3083" max="3083" width="7.7109375" style="186" customWidth="1"/>
    <col min="3084" max="3084" width="7.42578125" style="186" customWidth="1"/>
    <col min="3085" max="3085" width="7.7109375" style="186" customWidth="1"/>
    <col min="3086" max="3086" width="7.85546875" style="186" customWidth="1"/>
    <col min="3087" max="3087" width="7.42578125" style="186" customWidth="1"/>
    <col min="3088" max="3328" width="9.140625" style="186"/>
    <col min="3329" max="3329" width="16.28515625" style="186" customWidth="1"/>
    <col min="3330" max="3330" width="8" style="186" customWidth="1"/>
    <col min="3331" max="3331" width="7.85546875" style="186" customWidth="1"/>
    <col min="3332" max="3332" width="8" style="186" customWidth="1"/>
    <col min="3333" max="3333" width="7.85546875" style="186" customWidth="1"/>
    <col min="3334" max="3335" width="7.42578125" style="186" customWidth="1"/>
    <col min="3336" max="3336" width="7.7109375" style="186" customWidth="1"/>
    <col min="3337" max="3337" width="7.42578125" style="186" customWidth="1"/>
    <col min="3338" max="3338" width="7.5703125" style="186" customWidth="1"/>
    <col min="3339" max="3339" width="7.7109375" style="186" customWidth="1"/>
    <col min="3340" max="3340" width="7.42578125" style="186" customWidth="1"/>
    <col min="3341" max="3341" width="7.7109375" style="186" customWidth="1"/>
    <col min="3342" max="3342" width="7.85546875" style="186" customWidth="1"/>
    <col min="3343" max="3343" width="7.42578125" style="186" customWidth="1"/>
    <col min="3344" max="3584" width="9.140625" style="186"/>
    <col min="3585" max="3585" width="16.28515625" style="186" customWidth="1"/>
    <col min="3586" max="3586" width="8" style="186" customWidth="1"/>
    <col min="3587" max="3587" width="7.85546875" style="186" customWidth="1"/>
    <col min="3588" max="3588" width="8" style="186" customWidth="1"/>
    <col min="3589" max="3589" width="7.85546875" style="186" customWidth="1"/>
    <col min="3590" max="3591" width="7.42578125" style="186" customWidth="1"/>
    <col min="3592" max="3592" width="7.7109375" style="186" customWidth="1"/>
    <col min="3593" max="3593" width="7.42578125" style="186" customWidth="1"/>
    <col min="3594" max="3594" width="7.5703125" style="186" customWidth="1"/>
    <col min="3595" max="3595" width="7.7109375" style="186" customWidth="1"/>
    <col min="3596" max="3596" width="7.42578125" style="186" customWidth="1"/>
    <col min="3597" max="3597" width="7.7109375" style="186" customWidth="1"/>
    <col min="3598" max="3598" width="7.85546875" style="186" customWidth="1"/>
    <col min="3599" max="3599" width="7.42578125" style="186" customWidth="1"/>
    <col min="3600" max="3840" width="9.140625" style="186"/>
    <col min="3841" max="3841" width="16.28515625" style="186" customWidth="1"/>
    <col min="3842" max="3842" width="8" style="186" customWidth="1"/>
    <col min="3843" max="3843" width="7.85546875" style="186" customWidth="1"/>
    <col min="3844" max="3844" width="8" style="186" customWidth="1"/>
    <col min="3845" max="3845" width="7.85546875" style="186" customWidth="1"/>
    <col min="3846" max="3847" width="7.42578125" style="186" customWidth="1"/>
    <col min="3848" max="3848" width="7.7109375" style="186" customWidth="1"/>
    <col min="3849" max="3849" width="7.42578125" style="186" customWidth="1"/>
    <col min="3850" max="3850" width="7.5703125" style="186" customWidth="1"/>
    <col min="3851" max="3851" width="7.7109375" style="186" customWidth="1"/>
    <col min="3852" max="3852" width="7.42578125" style="186" customWidth="1"/>
    <col min="3853" max="3853" width="7.7109375" style="186" customWidth="1"/>
    <col min="3854" max="3854" width="7.85546875" style="186" customWidth="1"/>
    <col min="3855" max="3855" width="7.42578125" style="186" customWidth="1"/>
    <col min="3856" max="4096" width="9.140625" style="186"/>
    <col min="4097" max="4097" width="16.28515625" style="186" customWidth="1"/>
    <col min="4098" max="4098" width="8" style="186" customWidth="1"/>
    <col min="4099" max="4099" width="7.85546875" style="186" customWidth="1"/>
    <col min="4100" max="4100" width="8" style="186" customWidth="1"/>
    <col min="4101" max="4101" width="7.85546875" style="186" customWidth="1"/>
    <col min="4102" max="4103" width="7.42578125" style="186" customWidth="1"/>
    <col min="4104" max="4104" width="7.7109375" style="186" customWidth="1"/>
    <col min="4105" max="4105" width="7.42578125" style="186" customWidth="1"/>
    <col min="4106" max="4106" width="7.5703125" style="186" customWidth="1"/>
    <col min="4107" max="4107" width="7.7109375" style="186" customWidth="1"/>
    <col min="4108" max="4108" width="7.42578125" style="186" customWidth="1"/>
    <col min="4109" max="4109" width="7.7109375" style="186" customWidth="1"/>
    <col min="4110" max="4110" width="7.85546875" style="186" customWidth="1"/>
    <col min="4111" max="4111" width="7.42578125" style="186" customWidth="1"/>
    <col min="4112" max="4352" width="9.140625" style="186"/>
    <col min="4353" max="4353" width="16.28515625" style="186" customWidth="1"/>
    <col min="4354" max="4354" width="8" style="186" customWidth="1"/>
    <col min="4355" max="4355" width="7.85546875" style="186" customWidth="1"/>
    <col min="4356" max="4356" width="8" style="186" customWidth="1"/>
    <col min="4357" max="4357" width="7.85546875" style="186" customWidth="1"/>
    <col min="4358" max="4359" width="7.42578125" style="186" customWidth="1"/>
    <col min="4360" max="4360" width="7.7109375" style="186" customWidth="1"/>
    <col min="4361" max="4361" width="7.42578125" style="186" customWidth="1"/>
    <col min="4362" max="4362" width="7.5703125" style="186" customWidth="1"/>
    <col min="4363" max="4363" width="7.7109375" style="186" customWidth="1"/>
    <col min="4364" max="4364" width="7.42578125" style="186" customWidth="1"/>
    <col min="4365" max="4365" width="7.7109375" style="186" customWidth="1"/>
    <col min="4366" max="4366" width="7.85546875" style="186" customWidth="1"/>
    <col min="4367" max="4367" width="7.42578125" style="186" customWidth="1"/>
    <col min="4368" max="4608" width="9.140625" style="186"/>
    <col min="4609" max="4609" width="16.28515625" style="186" customWidth="1"/>
    <col min="4610" max="4610" width="8" style="186" customWidth="1"/>
    <col min="4611" max="4611" width="7.85546875" style="186" customWidth="1"/>
    <col min="4612" max="4612" width="8" style="186" customWidth="1"/>
    <col min="4613" max="4613" width="7.85546875" style="186" customWidth="1"/>
    <col min="4614" max="4615" width="7.42578125" style="186" customWidth="1"/>
    <col min="4616" max="4616" width="7.7109375" style="186" customWidth="1"/>
    <col min="4617" max="4617" width="7.42578125" style="186" customWidth="1"/>
    <col min="4618" max="4618" width="7.5703125" style="186" customWidth="1"/>
    <col min="4619" max="4619" width="7.7109375" style="186" customWidth="1"/>
    <col min="4620" max="4620" width="7.42578125" style="186" customWidth="1"/>
    <col min="4621" max="4621" width="7.7109375" style="186" customWidth="1"/>
    <col min="4622" max="4622" width="7.85546875" style="186" customWidth="1"/>
    <col min="4623" max="4623" width="7.42578125" style="186" customWidth="1"/>
    <col min="4624" max="4864" width="9.140625" style="186"/>
    <col min="4865" max="4865" width="16.28515625" style="186" customWidth="1"/>
    <col min="4866" max="4866" width="8" style="186" customWidth="1"/>
    <col min="4867" max="4867" width="7.85546875" style="186" customWidth="1"/>
    <col min="4868" max="4868" width="8" style="186" customWidth="1"/>
    <col min="4869" max="4869" width="7.85546875" style="186" customWidth="1"/>
    <col min="4870" max="4871" width="7.42578125" style="186" customWidth="1"/>
    <col min="4872" max="4872" width="7.7109375" style="186" customWidth="1"/>
    <col min="4873" max="4873" width="7.42578125" style="186" customWidth="1"/>
    <col min="4874" max="4874" width="7.5703125" style="186" customWidth="1"/>
    <col min="4875" max="4875" width="7.7109375" style="186" customWidth="1"/>
    <col min="4876" max="4876" width="7.42578125" style="186" customWidth="1"/>
    <col min="4877" max="4877" width="7.7109375" style="186" customWidth="1"/>
    <col min="4878" max="4878" width="7.85546875" style="186" customWidth="1"/>
    <col min="4879" max="4879" width="7.42578125" style="186" customWidth="1"/>
    <col min="4880" max="5120" width="9.140625" style="186"/>
    <col min="5121" max="5121" width="16.28515625" style="186" customWidth="1"/>
    <col min="5122" max="5122" width="8" style="186" customWidth="1"/>
    <col min="5123" max="5123" width="7.85546875" style="186" customWidth="1"/>
    <col min="5124" max="5124" width="8" style="186" customWidth="1"/>
    <col min="5125" max="5125" width="7.85546875" style="186" customWidth="1"/>
    <col min="5126" max="5127" width="7.42578125" style="186" customWidth="1"/>
    <col min="5128" max="5128" width="7.7109375" style="186" customWidth="1"/>
    <col min="5129" max="5129" width="7.42578125" style="186" customWidth="1"/>
    <col min="5130" max="5130" width="7.5703125" style="186" customWidth="1"/>
    <col min="5131" max="5131" width="7.7109375" style="186" customWidth="1"/>
    <col min="5132" max="5132" width="7.42578125" style="186" customWidth="1"/>
    <col min="5133" max="5133" width="7.7109375" style="186" customWidth="1"/>
    <col min="5134" max="5134" width="7.85546875" style="186" customWidth="1"/>
    <col min="5135" max="5135" width="7.42578125" style="186" customWidth="1"/>
    <col min="5136" max="5376" width="9.140625" style="186"/>
    <col min="5377" max="5377" width="16.28515625" style="186" customWidth="1"/>
    <col min="5378" max="5378" width="8" style="186" customWidth="1"/>
    <col min="5379" max="5379" width="7.85546875" style="186" customWidth="1"/>
    <col min="5380" max="5380" width="8" style="186" customWidth="1"/>
    <col min="5381" max="5381" width="7.85546875" style="186" customWidth="1"/>
    <col min="5382" max="5383" width="7.42578125" style="186" customWidth="1"/>
    <col min="5384" max="5384" width="7.7109375" style="186" customWidth="1"/>
    <col min="5385" max="5385" width="7.42578125" style="186" customWidth="1"/>
    <col min="5386" max="5386" width="7.5703125" style="186" customWidth="1"/>
    <col min="5387" max="5387" width="7.7109375" style="186" customWidth="1"/>
    <col min="5388" max="5388" width="7.42578125" style="186" customWidth="1"/>
    <col min="5389" max="5389" width="7.7109375" style="186" customWidth="1"/>
    <col min="5390" max="5390" width="7.85546875" style="186" customWidth="1"/>
    <col min="5391" max="5391" width="7.42578125" style="186" customWidth="1"/>
    <col min="5392" max="5632" width="9.140625" style="186"/>
    <col min="5633" max="5633" width="16.28515625" style="186" customWidth="1"/>
    <col min="5634" max="5634" width="8" style="186" customWidth="1"/>
    <col min="5635" max="5635" width="7.85546875" style="186" customWidth="1"/>
    <col min="5636" max="5636" width="8" style="186" customWidth="1"/>
    <col min="5637" max="5637" width="7.85546875" style="186" customWidth="1"/>
    <col min="5638" max="5639" width="7.42578125" style="186" customWidth="1"/>
    <col min="5640" max="5640" width="7.7109375" style="186" customWidth="1"/>
    <col min="5641" max="5641" width="7.42578125" style="186" customWidth="1"/>
    <col min="5642" max="5642" width="7.5703125" style="186" customWidth="1"/>
    <col min="5643" max="5643" width="7.7109375" style="186" customWidth="1"/>
    <col min="5644" max="5644" width="7.42578125" style="186" customWidth="1"/>
    <col min="5645" max="5645" width="7.7109375" style="186" customWidth="1"/>
    <col min="5646" max="5646" width="7.85546875" style="186" customWidth="1"/>
    <col min="5647" max="5647" width="7.42578125" style="186" customWidth="1"/>
    <col min="5648" max="5888" width="9.140625" style="186"/>
    <col min="5889" max="5889" width="16.28515625" style="186" customWidth="1"/>
    <col min="5890" max="5890" width="8" style="186" customWidth="1"/>
    <col min="5891" max="5891" width="7.85546875" style="186" customWidth="1"/>
    <col min="5892" max="5892" width="8" style="186" customWidth="1"/>
    <col min="5893" max="5893" width="7.85546875" style="186" customWidth="1"/>
    <col min="5894" max="5895" width="7.42578125" style="186" customWidth="1"/>
    <col min="5896" max="5896" width="7.7109375" style="186" customWidth="1"/>
    <col min="5897" max="5897" width="7.42578125" style="186" customWidth="1"/>
    <col min="5898" max="5898" width="7.5703125" style="186" customWidth="1"/>
    <col min="5899" max="5899" width="7.7109375" style="186" customWidth="1"/>
    <col min="5900" max="5900" width="7.42578125" style="186" customWidth="1"/>
    <col min="5901" max="5901" width="7.7109375" style="186" customWidth="1"/>
    <col min="5902" max="5902" width="7.85546875" style="186" customWidth="1"/>
    <col min="5903" max="5903" width="7.42578125" style="186" customWidth="1"/>
    <col min="5904" max="6144" width="9.140625" style="186"/>
    <col min="6145" max="6145" width="16.28515625" style="186" customWidth="1"/>
    <col min="6146" max="6146" width="8" style="186" customWidth="1"/>
    <col min="6147" max="6147" width="7.85546875" style="186" customWidth="1"/>
    <col min="6148" max="6148" width="8" style="186" customWidth="1"/>
    <col min="6149" max="6149" width="7.85546875" style="186" customWidth="1"/>
    <col min="6150" max="6151" width="7.42578125" style="186" customWidth="1"/>
    <col min="6152" max="6152" width="7.7109375" style="186" customWidth="1"/>
    <col min="6153" max="6153" width="7.42578125" style="186" customWidth="1"/>
    <col min="6154" max="6154" width="7.5703125" style="186" customWidth="1"/>
    <col min="6155" max="6155" width="7.7109375" style="186" customWidth="1"/>
    <col min="6156" max="6156" width="7.42578125" style="186" customWidth="1"/>
    <col min="6157" max="6157" width="7.7109375" style="186" customWidth="1"/>
    <col min="6158" max="6158" width="7.85546875" style="186" customWidth="1"/>
    <col min="6159" max="6159" width="7.42578125" style="186" customWidth="1"/>
    <col min="6160" max="6400" width="9.140625" style="186"/>
    <col min="6401" max="6401" width="16.28515625" style="186" customWidth="1"/>
    <col min="6402" max="6402" width="8" style="186" customWidth="1"/>
    <col min="6403" max="6403" width="7.85546875" style="186" customWidth="1"/>
    <col min="6404" max="6404" width="8" style="186" customWidth="1"/>
    <col min="6405" max="6405" width="7.85546875" style="186" customWidth="1"/>
    <col min="6406" max="6407" width="7.42578125" style="186" customWidth="1"/>
    <col min="6408" max="6408" width="7.7109375" style="186" customWidth="1"/>
    <col min="6409" max="6409" width="7.42578125" style="186" customWidth="1"/>
    <col min="6410" max="6410" width="7.5703125" style="186" customWidth="1"/>
    <col min="6411" max="6411" width="7.7109375" style="186" customWidth="1"/>
    <col min="6412" max="6412" width="7.42578125" style="186" customWidth="1"/>
    <col min="6413" max="6413" width="7.7109375" style="186" customWidth="1"/>
    <col min="6414" max="6414" width="7.85546875" style="186" customWidth="1"/>
    <col min="6415" max="6415" width="7.42578125" style="186" customWidth="1"/>
    <col min="6416" max="6656" width="9.140625" style="186"/>
    <col min="6657" max="6657" width="16.28515625" style="186" customWidth="1"/>
    <col min="6658" max="6658" width="8" style="186" customWidth="1"/>
    <col min="6659" max="6659" width="7.85546875" style="186" customWidth="1"/>
    <col min="6660" max="6660" width="8" style="186" customWidth="1"/>
    <col min="6661" max="6661" width="7.85546875" style="186" customWidth="1"/>
    <col min="6662" max="6663" width="7.42578125" style="186" customWidth="1"/>
    <col min="6664" max="6664" width="7.7109375" style="186" customWidth="1"/>
    <col min="6665" max="6665" width="7.42578125" style="186" customWidth="1"/>
    <col min="6666" max="6666" width="7.5703125" style="186" customWidth="1"/>
    <col min="6667" max="6667" width="7.7109375" style="186" customWidth="1"/>
    <col min="6668" max="6668" width="7.42578125" style="186" customWidth="1"/>
    <col min="6669" max="6669" width="7.7109375" style="186" customWidth="1"/>
    <col min="6670" max="6670" width="7.85546875" style="186" customWidth="1"/>
    <col min="6671" max="6671" width="7.42578125" style="186" customWidth="1"/>
    <col min="6672" max="6912" width="9.140625" style="186"/>
    <col min="6913" max="6913" width="16.28515625" style="186" customWidth="1"/>
    <col min="6914" max="6914" width="8" style="186" customWidth="1"/>
    <col min="6915" max="6915" width="7.85546875" style="186" customWidth="1"/>
    <col min="6916" max="6916" width="8" style="186" customWidth="1"/>
    <col min="6917" max="6917" width="7.85546875" style="186" customWidth="1"/>
    <col min="6918" max="6919" width="7.42578125" style="186" customWidth="1"/>
    <col min="6920" max="6920" width="7.7109375" style="186" customWidth="1"/>
    <col min="6921" max="6921" width="7.42578125" style="186" customWidth="1"/>
    <col min="6922" max="6922" width="7.5703125" style="186" customWidth="1"/>
    <col min="6923" max="6923" width="7.7109375" style="186" customWidth="1"/>
    <col min="6924" max="6924" width="7.42578125" style="186" customWidth="1"/>
    <col min="6925" max="6925" width="7.7109375" style="186" customWidth="1"/>
    <col min="6926" max="6926" width="7.85546875" style="186" customWidth="1"/>
    <col min="6927" max="6927" width="7.42578125" style="186" customWidth="1"/>
    <col min="6928" max="7168" width="9.140625" style="186"/>
    <col min="7169" max="7169" width="16.28515625" style="186" customWidth="1"/>
    <col min="7170" max="7170" width="8" style="186" customWidth="1"/>
    <col min="7171" max="7171" width="7.85546875" style="186" customWidth="1"/>
    <col min="7172" max="7172" width="8" style="186" customWidth="1"/>
    <col min="7173" max="7173" width="7.85546875" style="186" customWidth="1"/>
    <col min="7174" max="7175" width="7.42578125" style="186" customWidth="1"/>
    <col min="7176" max="7176" width="7.7109375" style="186" customWidth="1"/>
    <col min="7177" max="7177" width="7.42578125" style="186" customWidth="1"/>
    <col min="7178" max="7178" width="7.5703125" style="186" customWidth="1"/>
    <col min="7179" max="7179" width="7.7109375" style="186" customWidth="1"/>
    <col min="7180" max="7180" width="7.42578125" style="186" customWidth="1"/>
    <col min="7181" max="7181" width="7.7109375" style="186" customWidth="1"/>
    <col min="7182" max="7182" width="7.85546875" style="186" customWidth="1"/>
    <col min="7183" max="7183" width="7.42578125" style="186" customWidth="1"/>
    <col min="7184" max="7424" width="9.140625" style="186"/>
    <col min="7425" max="7425" width="16.28515625" style="186" customWidth="1"/>
    <col min="7426" max="7426" width="8" style="186" customWidth="1"/>
    <col min="7427" max="7427" width="7.85546875" style="186" customWidth="1"/>
    <col min="7428" max="7428" width="8" style="186" customWidth="1"/>
    <col min="7429" max="7429" width="7.85546875" style="186" customWidth="1"/>
    <col min="7430" max="7431" width="7.42578125" style="186" customWidth="1"/>
    <col min="7432" max="7432" width="7.7109375" style="186" customWidth="1"/>
    <col min="7433" max="7433" width="7.42578125" style="186" customWidth="1"/>
    <col min="7434" max="7434" width="7.5703125" style="186" customWidth="1"/>
    <col min="7435" max="7435" width="7.7109375" style="186" customWidth="1"/>
    <col min="7436" max="7436" width="7.42578125" style="186" customWidth="1"/>
    <col min="7437" max="7437" width="7.7109375" style="186" customWidth="1"/>
    <col min="7438" max="7438" width="7.85546875" style="186" customWidth="1"/>
    <col min="7439" max="7439" width="7.42578125" style="186" customWidth="1"/>
    <col min="7440" max="7680" width="9.140625" style="186"/>
    <col min="7681" max="7681" width="16.28515625" style="186" customWidth="1"/>
    <col min="7682" max="7682" width="8" style="186" customWidth="1"/>
    <col min="7683" max="7683" width="7.85546875" style="186" customWidth="1"/>
    <col min="7684" max="7684" width="8" style="186" customWidth="1"/>
    <col min="7685" max="7685" width="7.85546875" style="186" customWidth="1"/>
    <col min="7686" max="7687" width="7.42578125" style="186" customWidth="1"/>
    <col min="7688" max="7688" width="7.7109375" style="186" customWidth="1"/>
    <col min="7689" max="7689" width="7.42578125" style="186" customWidth="1"/>
    <col min="7690" max="7690" width="7.5703125" style="186" customWidth="1"/>
    <col min="7691" max="7691" width="7.7109375" style="186" customWidth="1"/>
    <col min="7692" max="7692" width="7.42578125" style="186" customWidth="1"/>
    <col min="7693" max="7693" width="7.7109375" style="186" customWidth="1"/>
    <col min="7694" max="7694" width="7.85546875" style="186" customWidth="1"/>
    <col min="7695" max="7695" width="7.42578125" style="186" customWidth="1"/>
    <col min="7696" max="7936" width="9.140625" style="186"/>
    <col min="7937" max="7937" width="16.28515625" style="186" customWidth="1"/>
    <col min="7938" max="7938" width="8" style="186" customWidth="1"/>
    <col min="7939" max="7939" width="7.85546875" style="186" customWidth="1"/>
    <col min="7940" max="7940" width="8" style="186" customWidth="1"/>
    <col min="7941" max="7941" width="7.85546875" style="186" customWidth="1"/>
    <col min="7942" max="7943" width="7.42578125" style="186" customWidth="1"/>
    <col min="7944" max="7944" width="7.7109375" style="186" customWidth="1"/>
    <col min="7945" max="7945" width="7.42578125" style="186" customWidth="1"/>
    <col min="7946" max="7946" width="7.5703125" style="186" customWidth="1"/>
    <col min="7947" max="7947" width="7.7109375" style="186" customWidth="1"/>
    <col min="7948" max="7948" width="7.42578125" style="186" customWidth="1"/>
    <col min="7949" max="7949" width="7.7109375" style="186" customWidth="1"/>
    <col min="7950" max="7950" width="7.85546875" style="186" customWidth="1"/>
    <col min="7951" max="7951" width="7.42578125" style="186" customWidth="1"/>
    <col min="7952" max="8192" width="9.140625" style="186"/>
    <col min="8193" max="8193" width="16.28515625" style="186" customWidth="1"/>
    <col min="8194" max="8194" width="8" style="186" customWidth="1"/>
    <col min="8195" max="8195" width="7.85546875" style="186" customWidth="1"/>
    <col min="8196" max="8196" width="8" style="186" customWidth="1"/>
    <col min="8197" max="8197" width="7.85546875" style="186" customWidth="1"/>
    <col min="8198" max="8199" width="7.42578125" style="186" customWidth="1"/>
    <col min="8200" max="8200" width="7.7109375" style="186" customWidth="1"/>
    <col min="8201" max="8201" width="7.42578125" style="186" customWidth="1"/>
    <col min="8202" max="8202" width="7.5703125" style="186" customWidth="1"/>
    <col min="8203" max="8203" width="7.7109375" style="186" customWidth="1"/>
    <col min="8204" max="8204" width="7.42578125" style="186" customWidth="1"/>
    <col min="8205" max="8205" width="7.7109375" style="186" customWidth="1"/>
    <col min="8206" max="8206" width="7.85546875" style="186" customWidth="1"/>
    <col min="8207" max="8207" width="7.42578125" style="186" customWidth="1"/>
    <col min="8208" max="8448" width="9.140625" style="186"/>
    <col min="8449" max="8449" width="16.28515625" style="186" customWidth="1"/>
    <col min="8450" max="8450" width="8" style="186" customWidth="1"/>
    <col min="8451" max="8451" width="7.85546875" style="186" customWidth="1"/>
    <col min="8452" max="8452" width="8" style="186" customWidth="1"/>
    <col min="8453" max="8453" width="7.85546875" style="186" customWidth="1"/>
    <col min="8454" max="8455" width="7.42578125" style="186" customWidth="1"/>
    <col min="8456" max="8456" width="7.7109375" style="186" customWidth="1"/>
    <col min="8457" max="8457" width="7.42578125" style="186" customWidth="1"/>
    <col min="8458" max="8458" width="7.5703125" style="186" customWidth="1"/>
    <col min="8459" max="8459" width="7.7109375" style="186" customWidth="1"/>
    <col min="8460" max="8460" width="7.42578125" style="186" customWidth="1"/>
    <col min="8461" max="8461" width="7.7109375" style="186" customWidth="1"/>
    <col min="8462" max="8462" width="7.85546875" style="186" customWidth="1"/>
    <col min="8463" max="8463" width="7.42578125" style="186" customWidth="1"/>
    <col min="8464" max="8704" width="9.140625" style="186"/>
    <col min="8705" max="8705" width="16.28515625" style="186" customWidth="1"/>
    <col min="8706" max="8706" width="8" style="186" customWidth="1"/>
    <col min="8707" max="8707" width="7.85546875" style="186" customWidth="1"/>
    <col min="8708" max="8708" width="8" style="186" customWidth="1"/>
    <col min="8709" max="8709" width="7.85546875" style="186" customWidth="1"/>
    <col min="8710" max="8711" width="7.42578125" style="186" customWidth="1"/>
    <col min="8712" max="8712" width="7.7109375" style="186" customWidth="1"/>
    <col min="8713" max="8713" width="7.42578125" style="186" customWidth="1"/>
    <col min="8714" max="8714" width="7.5703125" style="186" customWidth="1"/>
    <col min="8715" max="8715" width="7.7109375" style="186" customWidth="1"/>
    <col min="8716" max="8716" width="7.42578125" style="186" customWidth="1"/>
    <col min="8717" max="8717" width="7.7109375" style="186" customWidth="1"/>
    <col min="8718" max="8718" width="7.85546875" style="186" customWidth="1"/>
    <col min="8719" max="8719" width="7.42578125" style="186" customWidth="1"/>
    <col min="8720" max="8960" width="9.140625" style="186"/>
    <col min="8961" max="8961" width="16.28515625" style="186" customWidth="1"/>
    <col min="8962" max="8962" width="8" style="186" customWidth="1"/>
    <col min="8963" max="8963" width="7.85546875" style="186" customWidth="1"/>
    <col min="8964" max="8964" width="8" style="186" customWidth="1"/>
    <col min="8965" max="8965" width="7.85546875" style="186" customWidth="1"/>
    <col min="8966" max="8967" width="7.42578125" style="186" customWidth="1"/>
    <col min="8968" max="8968" width="7.7109375" style="186" customWidth="1"/>
    <col min="8969" max="8969" width="7.42578125" style="186" customWidth="1"/>
    <col min="8970" max="8970" width="7.5703125" style="186" customWidth="1"/>
    <col min="8971" max="8971" width="7.7109375" style="186" customWidth="1"/>
    <col min="8972" max="8972" width="7.42578125" style="186" customWidth="1"/>
    <col min="8973" max="8973" width="7.7109375" style="186" customWidth="1"/>
    <col min="8974" max="8974" width="7.85546875" style="186" customWidth="1"/>
    <col min="8975" max="8975" width="7.42578125" style="186" customWidth="1"/>
    <col min="8976" max="9216" width="9.140625" style="186"/>
    <col min="9217" max="9217" width="16.28515625" style="186" customWidth="1"/>
    <col min="9218" max="9218" width="8" style="186" customWidth="1"/>
    <col min="9219" max="9219" width="7.85546875" style="186" customWidth="1"/>
    <col min="9220" max="9220" width="8" style="186" customWidth="1"/>
    <col min="9221" max="9221" width="7.85546875" style="186" customWidth="1"/>
    <col min="9222" max="9223" width="7.42578125" style="186" customWidth="1"/>
    <col min="9224" max="9224" width="7.7109375" style="186" customWidth="1"/>
    <col min="9225" max="9225" width="7.42578125" style="186" customWidth="1"/>
    <col min="9226" max="9226" width="7.5703125" style="186" customWidth="1"/>
    <col min="9227" max="9227" width="7.7109375" style="186" customWidth="1"/>
    <col min="9228" max="9228" width="7.42578125" style="186" customWidth="1"/>
    <col min="9229" max="9229" width="7.7109375" style="186" customWidth="1"/>
    <col min="9230" max="9230" width="7.85546875" style="186" customWidth="1"/>
    <col min="9231" max="9231" width="7.42578125" style="186" customWidth="1"/>
    <col min="9232" max="9472" width="9.140625" style="186"/>
    <col min="9473" max="9473" width="16.28515625" style="186" customWidth="1"/>
    <col min="9474" max="9474" width="8" style="186" customWidth="1"/>
    <col min="9475" max="9475" width="7.85546875" style="186" customWidth="1"/>
    <col min="9476" max="9476" width="8" style="186" customWidth="1"/>
    <col min="9477" max="9477" width="7.85546875" style="186" customWidth="1"/>
    <col min="9478" max="9479" width="7.42578125" style="186" customWidth="1"/>
    <col min="9480" max="9480" width="7.7109375" style="186" customWidth="1"/>
    <col min="9481" max="9481" width="7.42578125" style="186" customWidth="1"/>
    <col min="9482" max="9482" width="7.5703125" style="186" customWidth="1"/>
    <col min="9483" max="9483" width="7.7109375" style="186" customWidth="1"/>
    <col min="9484" max="9484" width="7.42578125" style="186" customWidth="1"/>
    <col min="9485" max="9485" width="7.7109375" style="186" customWidth="1"/>
    <col min="9486" max="9486" width="7.85546875" style="186" customWidth="1"/>
    <col min="9487" max="9487" width="7.42578125" style="186" customWidth="1"/>
    <col min="9488" max="9728" width="9.140625" style="186"/>
    <col min="9729" max="9729" width="16.28515625" style="186" customWidth="1"/>
    <col min="9730" max="9730" width="8" style="186" customWidth="1"/>
    <col min="9731" max="9731" width="7.85546875" style="186" customWidth="1"/>
    <col min="9732" max="9732" width="8" style="186" customWidth="1"/>
    <col min="9733" max="9733" width="7.85546875" style="186" customWidth="1"/>
    <col min="9734" max="9735" width="7.42578125" style="186" customWidth="1"/>
    <col min="9736" max="9736" width="7.7109375" style="186" customWidth="1"/>
    <col min="9737" max="9737" width="7.42578125" style="186" customWidth="1"/>
    <col min="9738" max="9738" width="7.5703125" style="186" customWidth="1"/>
    <col min="9739" max="9739" width="7.7109375" style="186" customWidth="1"/>
    <col min="9740" max="9740" width="7.42578125" style="186" customWidth="1"/>
    <col min="9741" max="9741" width="7.7109375" style="186" customWidth="1"/>
    <col min="9742" max="9742" width="7.85546875" style="186" customWidth="1"/>
    <col min="9743" max="9743" width="7.42578125" style="186" customWidth="1"/>
    <col min="9744" max="9984" width="9.140625" style="186"/>
    <col min="9985" max="9985" width="16.28515625" style="186" customWidth="1"/>
    <col min="9986" max="9986" width="8" style="186" customWidth="1"/>
    <col min="9987" max="9987" width="7.85546875" style="186" customWidth="1"/>
    <col min="9988" max="9988" width="8" style="186" customWidth="1"/>
    <col min="9989" max="9989" width="7.85546875" style="186" customWidth="1"/>
    <col min="9990" max="9991" width="7.42578125" style="186" customWidth="1"/>
    <col min="9992" max="9992" width="7.7109375" style="186" customWidth="1"/>
    <col min="9993" max="9993" width="7.42578125" style="186" customWidth="1"/>
    <col min="9994" max="9994" width="7.5703125" style="186" customWidth="1"/>
    <col min="9995" max="9995" width="7.7109375" style="186" customWidth="1"/>
    <col min="9996" max="9996" width="7.42578125" style="186" customWidth="1"/>
    <col min="9997" max="9997" width="7.7109375" style="186" customWidth="1"/>
    <col min="9998" max="9998" width="7.85546875" style="186" customWidth="1"/>
    <col min="9999" max="9999" width="7.42578125" style="186" customWidth="1"/>
    <col min="10000" max="10240" width="9.140625" style="186"/>
    <col min="10241" max="10241" width="16.28515625" style="186" customWidth="1"/>
    <col min="10242" max="10242" width="8" style="186" customWidth="1"/>
    <col min="10243" max="10243" width="7.85546875" style="186" customWidth="1"/>
    <col min="10244" max="10244" width="8" style="186" customWidth="1"/>
    <col min="10245" max="10245" width="7.85546875" style="186" customWidth="1"/>
    <col min="10246" max="10247" width="7.42578125" style="186" customWidth="1"/>
    <col min="10248" max="10248" width="7.7109375" style="186" customWidth="1"/>
    <col min="10249" max="10249" width="7.42578125" style="186" customWidth="1"/>
    <col min="10250" max="10250" width="7.5703125" style="186" customWidth="1"/>
    <col min="10251" max="10251" width="7.7109375" style="186" customWidth="1"/>
    <col min="10252" max="10252" width="7.42578125" style="186" customWidth="1"/>
    <col min="10253" max="10253" width="7.7109375" style="186" customWidth="1"/>
    <col min="10254" max="10254" width="7.85546875" style="186" customWidth="1"/>
    <col min="10255" max="10255" width="7.42578125" style="186" customWidth="1"/>
    <col min="10256" max="10496" width="9.140625" style="186"/>
    <col min="10497" max="10497" width="16.28515625" style="186" customWidth="1"/>
    <col min="10498" max="10498" width="8" style="186" customWidth="1"/>
    <col min="10499" max="10499" width="7.85546875" style="186" customWidth="1"/>
    <col min="10500" max="10500" width="8" style="186" customWidth="1"/>
    <col min="10501" max="10501" width="7.85546875" style="186" customWidth="1"/>
    <col min="10502" max="10503" width="7.42578125" style="186" customWidth="1"/>
    <col min="10504" max="10504" width="7.7109375" style="186" customWidth="1"/>
    <col min="10505" max="10505" width="7.42578125" style="186" customWidth="1"/>
    <col min="10506" max="10506" width="7.5703125" style="186" customWidth="1"/>
    <col min="10507" max="10507" width="7.7109375" style="186" customWidth="1"/>
    <col min="10508" max="10508" width="7.42578125" style="186" customWidth="1"/>
    <col min="10509" max="10509" width="7.7109375" style="186" customWidth="1"/>
    <col min="10510" max="10510" width="7.85546875" style="186" customWidth="1"/>
    <col min="10511" max="10511" width="7.42578125" style="186" customWidth="1"/>
    <col min="10512" max="10752" width="9.140625" style="186"/>
    <col min="10753" max="10753" width="16.28515625" style="186" customWidth="1"/>
    <col min="10754" max="10754" width="8" style="186" customWidth="1"/>
    <col min="10755" max="10755" width="7.85546875" style="186" customWidth="1"/>
    <col min="10756" max="10756" width="8" style="186" customWidth="1"/>
    <col min="10757" max="10757" width="7.85546875" style="186" customWidth="1"/>
    <col min="10758" max="10759" width="7.42578125" style="186" customWidth="1"/>
    <col min="10760" max="10760" width="7.7109375" style="186" customWidth="1"/>
    <col min="10761" max="10761" width="7.42578125" style="186" customWidth="1"/>
    <col min="10762" max="10762" width="7.5703125" style="186" customWidth="1"/>
    <col min="10763" max="10763" width="7.7109375" style="186" customWidth="1"/>
    <col min="10764" max="10764" width="7.42578125" style="186" customWidth="1"/>
    <col min="10765" max="10765" width="7.7109375" style="186" customWidth="1"/>
    <col min="10766" max="10766" width="7.85546875" style="186" customWidth="1"/>
    <col min="10767" max="10767" width="7.42578125" style="186" customWidth="1"/>
    <col min="10768" max="11008" width="9.140625" style="186"/>
    <col min="11009" max="11009" width="16.28515625" style="186" customWidth="1"/>
    <col min="11010" max="11010" width="8" style="186" customWidth="1"/>
    <col min="11011" max="11011" width="7.85546875" style="186" customWidth="1"/>
    <col min="11012" max="11012" width="8" style="186" customWidth="1"/>
    <col min="11013" max="11013" width="7.85546875" style="186" customWidth="1"/>
    <col min="11014" max="11015" width="7.42578125" style="186" customWidth="1"/>
    <col min="11016" max="11016" width="7.7109375" style="186" customWidth="1"/>
    <col min="11017" max="11017" width="7.42578125" style="186" customWidth="1"/>
    <col min="11018" max="11018" width="7.5703125" style="186" customWidth="1"/>
    <col min="11019" max="11019" width="7.7109375" style="186" customWidth="1"/>
    <col min="11020" max="11020" width="7.42578125" style="186" customWidth="1"/>
    <col min="11021" max="11021" width="7.7109375" style="186" customWidth="1"/>
    <col min="11022" max="11022" width="7.85546875" style="186" customWidth="1"/>
    <col min="11023" max="11023" width="7.42578125" style="186" customWidth="1"/>
    <col min="11024" max="11264" width="9.140625" style="186"/>
    <col min="11265" max="11265" width="16.28515625" style="186" customWidth="1"/>
    <col min="11266" max="11266" width="8" style="186" customWidth="1"/>
    <col min="11267" max="11267" width="7.85546875" style="186" customWidth="1"/>
    <col min="11268" max="11268" width="8" style="186" customWidth="1"/>
    <col min="11269" max="11269" width="7.85546875" style="186" customWidth="1"/>
    <col min="11270" max="11271" width="7.42578125" style="186" customWidth="1"/>
    <col min="11272" max="11272" width="7.7109375" style="186" customWidth="1"/>
    <col min="11273" max="11273" width="7.42578125" style="186" customWidth="1"/>
    <col min="11274" max="11274" width="7.5703125" style="186" customWidth="1"/>
    <col min="11275" max="11275" width="7.7109375" style="186" customWidth="1"/>
    <col min="11276" max="11276" width="7.42578125" style="186" customWidth="1"/>
    <col min="11277" max="11277" width="7.7109375" style="186" customWidth="1"/>
    <col min="11278" max="11278" width="7.85546875" style="186" customWidth="1"/>
    <col min="11279" max="11279" width="7.42578125" style="186" customWidth="1"/>
    <col min="11280" max="11520" width="9.140625" style="186"/>
    <col min="11521" max="11521" width="16.28515625" style="186" customWidth="1"/>
    <col min="11522" max="11522" width="8" style="186" customWidth="1"/>
    <col min="11523" max="11523" width="7.85546875" style="186" customWidth="1"/>
    <col min="11524" max="11524" width="8" style="186" customWidth="1"/>
    <col min="11525" max="11525" width="7.85546875" style="186" customWidth="1"/>
    <col min="11526" max="11527" width="7.42578125" style="186" customWidth="1"/>
    <col min="11528" max="11528" width="7.7109375" style="186" customWidth="1"/>
    <col min="11529" max="11529" width="7.42578125" style="186" customWidth="1"/>
    <col min="11530" max="11530" width="7.5703125" style="186" customWidth="1"/>
    <col min="11531" max="11531" width="7.7109375" style="186" customWidth="1"/>
    <col min="11532" max="11532" width="7.42578125" style="186" customWidth="1"/>
    <col min="11533" max="11533" width="7.7109375" style="186" customWidth="1"/>
    <col min="11534" max="11534" width="7.85546875" style="186" customWidth="1"/>
    <col min="11535" max="11535" width="7.42578125" style="186" customWidth="1"/>
    <col min="11536" max="11776" width="9.140625" style="186"/>
    <col min="11777" max="11777" width="16.28515625" style="186" customWidth="1"/>
    <col min="11778" max="11778" width="8" style="186" customWidth="1"/>
    <col min="11779" max="11779" width="7.85546875" style="186" customWidth="1"/>
    <col min="11780" max="11780" width="8" style="186" customWidth="1"/>
    <col min="11781" max="11781" width="7.85546875" style="186" customWidth="1"/>
    <col min="11782" max="11783" width="7.42578125" style="186" customWidth="1"/>
    <col min="11784" max="11784" width="7.7109375" style="186" customWidth="1"/>
    <col min="11785" max="11785" width="7.42578125" style="186" customWidth="1"/>
    <col min="11786" max="11786" width="7.5703125" style="186" customWidth="1"/>
    <col min="11787" max="11787" width="7.7109375" style="186" customWidth="1"/>
    <col min="11788" max="11788" width="7.42578125" style="186" customWidth="1"/>
    <col min="11789" max="11789" width="7.7109375" style="186" customWidth="1"/>
    <col min="11790" max="11790" width="7.85546875" style="186" customWidth="1"/>
    <col min="11791" max="11791" width="7.42578125" style="186" customWidth="1"/>
    <col min="11792" max="12032" width="9.140625" style="186"/>
    <col min="12033" max="12033" width="16.28515625" style="186" customWidth="1"/>
    <col min="12034" max="12034" width="8" style="186" customWidth="1"/>
    <col min="12035" max="12035" width="7.85546875" style="186" customWidth="1"/>
    <col min="12036" max="12036" width="8" style="186" customWidth="1"/>
    <col min="12037" max="12037" width="7.85546875" style="186" customWidth="1"/>
    <col min="12038" max="12039" width="7.42578125" style="186" customWidth="1"/>
    <col min="12040" max="12040" width="7.7109375" style="186" customWidth="1"/>
    <col min="12041" max="12041" width="7.42578125" style="186" customWidth="1"/>
    <col min="12042" max="12042" width="7.5703125" style="186" customWidth="1"/>
    <col min="12043" max="12043" width="7.7109375" style="186" customWidth="1"/>
    <col min="12044" max="12044" width="7.42578125" style="186" customWidth="1"/>
    <col min="12045" max="12045" width="7.7109375" style="186" customWidth="1"/>
    <col min="12046" max="12046" width="7.85546875" style="186" customWidth="1"/>
    <col min="12047" max="12047" width="7.42578125" style="186" customWidth="1"/>
    <col min="12048" max="12288" width="9.140625" style="186"/>
    <col min="12289" max="12289" width="16.28515625" style="186" customWidth="1"/>
    <col min="12290" max="12290" width="8" style="186" customWidth="1"/>
    <col min="12291" max="12291" width="7.85546875" style="186" customWidth="1"/>
    <col min="12292" max="12292" width="8" style="186" customWidth="1"/>
    <col min="12293" max="12293" width="7.85546875" style="186" customWidth="1"/>
    <col min="12294" max="12295" width="7.42578125" style="186" customWidth="1"/>
    <col min="12296" max="12296" width="7.7109375" style="186" customWidth="1"/>
    <col min="12297" max="12297" width="7.42578125" style="186" customWidth="1"/>
    <col min="12298" max="12298" width="7.5703125" style="186" customWidth="1"/>
    <col min="12299" max="12299" width="7.7109375" style="186" customWidth="1"/>
    <col min="12300" max="12300" width="7.42578125" style="186" customWidth="1"/>
    <col min="12301" max="12301" width="7.7109375" style="186" customWidth="1"/>
    <col min="12302" max="12302" width="7.85546875" style="186" customWidth="1"/>
    <col min="12303" max="12303" width="7.42578125" style="186" customWidth="1"/>
    <col min="12304" max="12544" width="9.140625" style="186"/>
    <col min="12545" max="12545" width="16.28515625" style="186" customWidth="1"/>
    <col min="12546" max="12546" width="8" style="186" customWidth="1"/>
    <col min="12547" max="12547" width="7.85546875" style="186" customWidth="1"/>
    <col min="12548" max="12548" width="8" style="186" customWidth="1"/>
    <col min="12549" max="12549" width="7.85546875" style="186" customWidth="1"/>
    <col min="12550" max="12551" width="7.42578125" style="186" customWidth="1"/>
    <col min="12552" max="12552" width="7.7109375" style="186" customWidth="1"/>
    <col min="12553" max="12553" width="7.42578125" style="186" customWidth="1"/>
    <col min="12554" max="12554" width="7.5703125" style="186" customWidth="1"/>
    <col min="12555" max="12555" width="7.7109375" style="186" customWidth="1"/>
    <col min="12556" max="12556" width="7.42578125" style="186" customWidth="1"/>
    <col min="12557" max="12557" width="7.7109375" style="186" customWidth="1"/>
    <col min="12558" max="12558" width="7.85546875" style="186" customWidth="1"/>
    <col min="12559" max="12559" width="7.42578125" style="186" customWidth="1"/>
    <col min="12560" max="12800" width="9.140625" style="186"/>
    <col min="12801" max="12801" width="16.28515625" style="186" customWidth="1"/>
    <col min="12802" max="12802" width="8" style="186" customWidth="1"/>
    <col min="12803" max="12803" width="7.85546875" style="186" customWidth="1"/>
    <col min="12804" max="12804" width="8" style="186" customWidth="1"/>
    <col min="12805" max="12805" width="7.85546875" style="186" customWidth="1"/>
    <col min="12806" max="12807" width="7.42578125" style="186" customWidth="1"/>
    <col min="12808" max="12808" width="7.7109375" style="186" customWidth="1"/>
    <col min="12809" max="12809" width="7.42578125" style="186" customWidth="1"/>
    <col min="12810" max="12810" width="7.5703125" style="186" customWidth="1"/>
    <col min="12811" max="12811" width="7.7109375" style="186" customWidth="1"/>
    <col min="12812" max="12812" width="7.42578125" style="186" customWidth="1"/>
    <col min="12813" max="12813" width="7.7109375" style="186" customWidth="1"/>
    <col min="12814" max="12814" width="7.85546875" style="186" customWidth="1"/>
    <col min="12815" max="12815" width="7.42578125" style="186" customWidth="1"/>
    <col min="12816" max="13056" width="9.140625" style="186"/>
    <col min="13057" max="13057" width="16.28515625" style="186" customWidth="1"/>
    <col min="13058" max="13058" width="8" style="186" customWidth="1"/>
    <col min="13059" max="13059" width="7.85546875" style="186" customWidth="1"/>
    <col min="13060" max="13060" width="8" style="186" customWidth="1"/>
    <col min="13061" max="13061" width="7.85546875" style="186" customWidth="1"/>
    <col min="13062" max="13063" width="7.42578125" style="186" customWidth="1"/>
    <col min="13064" max="13064" width="7.7109375" style="186" customWidth="1"/>
    <col min="13065" max="13065" width="7.42578125" style="186" customWidth="1"/>
    <col min="13066" max="13066" width="7.5703125" style="186" customWidth="1"/>
    <col min="13067" max="13067" width="7.7109375" style="186" customWidth="1"/>
    <col min="13068" max="13068" width="7.42578125" style="186" customWidth="1"/>
    <col min="13069" max="13069" width="7.7109375" style="186" customWidth="1"/>
    <col min="13070" max="13070" width="7.85546875" style="186" customWidth="1"/>
    <col min="13071" max="13071" width="7.42578125" style="186" customWidth="1"/>
    <col min="13072" max="13312" width="9.140625" style="186"/>
    <col min="13313" max="13313" width="16.28515625" style="186" customWidth="1"/>
    <col min="13314" max="13314" width="8" style="186" customWidth="1"/>
    <col min="13315" max="13315" width="7.85546875" style="186" customWidth="1"/>
    <col min="13316" max="13316" width="8" style="186" customWidth="1"/>
    <col min="13317" max="13317" width="7.85546875" style="186" customWidth="1"/>
    <col min="13318" max="13319" width="7.42578125" style="186" customWidth="1"/>
    <col min="13320" max="13320" width="7.7109375" style="186" customWidth="1"/>
    <col min="13321" max="13321" width="7.42578125" style="186" customWidth="1"/>
    <col min="13322" max="13322" width="7.5703125" style="186" customWidth="1"/>
    <col min="13323" max="13323" width="7.7109375" style="186" customWidth="1"/>
    <col min="13324" max="13324" width="7.42578125" style="186" customWidth="1"/>
    <col min="13325" max="13325" width="7.7109375" style="186" customWidth="1"/>
    <col min="13326" max="13326" width="7.85546875" style="186" customWidth="1"/>
    <col min="13327" max="13327" width="7.42578125" style="186" customWidth="1"/>
    <col min="13328" max="13568" width="9.140625" style="186"/>
    <col min="13569" max="13569" width="16.28515625" style="186" customWidth="1"/>
    <col min="13570" max="13570" width="8" style="186" customWidth="1"/>
    <col min="13571" max="13571" width="7.85546875" style="186" customWidth="1"/>
    <col min="13572" max="13572" width="8" style="186" customWidth="1"/>
    <col min="13573" max="13573" width="7.85546875" style="186" customWidth="1"/>
    <col min="13574" max="13575" width="7.42578125" style="186" customWidth="1"/>
    <col min="13576" max="13576" width="7.7109375" style="186" customWidth="1"/>
    <col min="13577" max="13577" width="7.42578125" style="186" customWidth="1"/>
    <col min="13578" max="13578" width="7.5703125" style="186" customWidth="1"/>
    <col min="13579" max="13579" width="7.7109375" style="186" customWidth="1"/>
    <col min="13580" max="13580" width="7.42578125" style="186" customWidth="1"/>
    <col min="13581" max="13581" width="7.7109375" style="186" customWidth="1"/>
    <col min="13582" max="13582" width="7.85546875" style="186" customWidth="1"/>
    <col min="13583" max="13583" width="7.42578125" style="186" customWidth="1"/>
    <col min="13584" max="13824" width="9.140625" style="186"/>
    <col min="13825" max="13825" width="16.28515625" style="186" customWidth="1"/>
    <col min="13826" max="13826" width="8" style="186" customWidth="1"/>
    <col min="13827" max="13827" width="7.85546875" style="186" customWidth="1"/>
    <col min="13828" max="13828" width="8" style="186" customWidth="1"/>
    <col min="13829" max="13829" width="7.85546875" style="186" customWidth="1"/>
    <col min="13830" max="13831" width="7.42578125" style="186" customWidth="1"/>
    <col min="13832" max="13832" width="7.7109375" style="186" customWidth="1"/>
    <col min="13833" max="13833" width="7.42578125" style="186" customWidth="1"/>
    <col min="13834" max="13834" width="7.5703125" style="186" customWidth="1"/>
    <col min="13835" max="13835" width="7.7109375" style="186" customWidth="1"/>
    <col min="13836" max="13836" width="7.42578125" style="186" customWidth="1"/>
    <col min="13837" max="13837" width="7.7109375" style="186" customWidth="1"/>
    <col min="13838" max="13838" width="7.85546875" style="186" customWidth="1"/>
    <col min="13839" max="13839" width="7.42578125" style="186" customWidth="1"/>
    <col min="13840" max="14080" width="9.140625" style="186"/>
    <col min="14081" max="14081" width="16.28515625" style="186" customWidth="1"/>
    <col min="14082" max="14082" width="8" style="186" customWidth="1"/>
    <col min="14083" max="14083" width="7.85546875" style="186" customWidth="1"/>
    <col min="14084" max="14084" width="8" style="186" customWidth="1"/>
    <col min="14085" max="14085" width="7.85546875" style="186" customWidth="1"/>
    <col min="14086" max="14087" width="7.42578125" style="186" customWidth="1"/>
    <col min="14088" max="14088" width="7.7109375" style="186" customWidth="1"/>
    <col min="14089" max="14089" width="7.42578125" style="186" customWidth="1"/>
    <col min="14090" max="14090" width="7.5703125" style="186" customWidth="1"/>
    <col min="14091" max="14091" width="7.7109375" style="186" customWidth="1"/>
    <col min="14092" max="14092" width="7.42578125" style="186" customWidth="1"/>
    <col min="14093" max="14093" width="7.7109375" style="186" customWidth="1"/>
    <col min="14094" max="14094" width="7.85546875" style="186" customWidth="1"/>
    <col min="14095" max="14095" width="7.42578125" style="186" customWidth="1"/>
    <col min="14096" max="14336" width="9.140625" style="186"/>
    <col min="14337" max="14337" width="16.28515625" style="186" customWidth="1"/>
    <col min="14338" max="14338" width="8" style="186" customWidth="1"/>
    <col min="14339" max="14339" width="7.85546875" style="186" customWidth="1"/>
    <col min="14340" max="14340" width="8" style="186" customWidth="1"/>
    <col min="14341" max="14341" width="7.85546875" style="186" customWidth="1"/>
    <col min="14342" max="14343" width="7.42578125" style="186" customWidth="1"/>
    <col min="14344" max="14344" width="7.7109375" style="186" customWidth="1"/>
    <col min="14345" max="14345" width="7.42578125" style="186" customWidth="1"/>
    <col min="14346" max="14346" width="7.5703125" style="186" customWidth="1"/>
    <col min="14347" max="14347" width="7.7109375" style="186" customWidth="1"/>
    <col min="14348" max="14348" width="7.42578125" style="186" customWidth="1"/>
    <col min="14349" max="14349" width="7.7109375" style="186" customWidth="1"/>
    <col min="14350" max="14350" width="7.85546875" style="186" customWidth="1"/>
    <col min="14351" max="14351" width="7.42578125" style="186" customWidth="1"/>
    <col min="14352" max="14592" width="9.140625" style="186"/>
    <col min="14593" max="14593" width="16.28515625" style="186" customWidth="1"/>
    <col min="14594" max="14594" width="8" style="186" customWidth="1"/>
    <col min="14595" max="14595" width="7.85546875" style="186" customWidth="1"/>
    <col min="14596" max="14596" width="8" style="186" customWidth="1"/>
    <col min="14597" max="14597" width="7.85546875" style="186" customWidth="1"/>
    <col min="14598" max="14599" width="7.42578125" style="186" customWidth="1"/>
    <col min="14600" max="14600" width="7.7109375" style="186" customWidth="1"/>
    <col min="14601" max="14601" width="7.42578125" style="186" customWidth="1"/>
    <col min="14602" max="14602" width="7.5703125" style="186" customWidth="1"/>
    <col min="14603" max="14603" width="7.7109375" style="186" customWidth="1"/>
    <col min="14604" max="14604" width="7.42578125" style="186" customWidth="1"/>
    <col min="14605" max="14605" width="7.7109375" style="186" customWidth="1"/>
    <col min="14606" max="14606" width="7.85546875" style="186" customWidth="1"/>
    <col min="14607" max="14607" width="7.42578125" style="186" customWidth="1"/>
    <col min="14608" max="14848" width="9.140625" style="186"/>
    <col min="14849" max="14849" width="16.28515625" style="186" customWidth="1"/>
    <col min="14850" max="14850" width="8" style="186" customWidth="1"/>
    <col min="14851" max="14851" width="7.85546875" style="186" customWidth="1"/>
    <col min="14852" max="14852" width="8" style="186" customWidth="1"/>
    <col min="14853" max="14853" width="7.85546875" style="186" customWidth="1"/>
    <col min="14854" max="14855" width="7.42578125" style="186" customWidth="1"/>
    <col min="14856" max="14856" width="7.7109375" style="186" customWidth="1"/>
    <col min="14857" max="14857" width="7.42578125" style="186" customWidth="1"/>
    <col min="14858" max="14858" width="7.5703125" style="186" customWidth="1"/>
    <col min="14859" max="14859" width="7.7109375" style="186" customWidth="1"/>
    <col min="14860" max="14860" width="7.42578125" style="186" customWidth="1"/>
    <col min="14861" max="14861" width="7.7109375" style="186" customWidth="1"/>
    <col min="14862" max="14862" width="7.85546875" style="186" customWidth="1"/>
    <col min="14863" max="14863" width="7.42578125" style="186" customWidth="1"/>
    <col min="14864" max="15104" width="9.140625" style="186"/>
    <col min="15105" max="15105" width="16.28515625" style="186" customWidth="1"/>
    <col min="15106" max="15106" width="8" style="186" customWidth="1"/>
    <col min="15107" max="15107" width="7.85546875" style="186" customWidth="1"/>
    <col min="15108" max="15108" width="8" style="186" customWidth="1"/>
    <col min="15109" max="15109" width="7.85546875" style="186" customWidth="1"/>
    <col min="15110" max="15111" width="7.42578125" style="186" customWidth="1"/>
    <col min="15112" max="15112" width="7.7109375" style="186" customWidth="1"/>
    <col min="15113" max="15113" width="7.42578125" style="186" customWidth="1"/>
    <col min="15114" max="15114" width="7.5703125" style="186" customWidth="1"/>
    <col min="15115" max="15115" width="7.7109375" style="186" customWidth="1"/>
    <col min="15116" max="15116" width="7.42578125" style="186" customWidth="1"/>
    <col min="15117" max="15117" width="7.7109375" style="186" customWidth="1"/>
    <col min="15118" max="15118" width="7.85546875" style="186" customWidth="1"/>
    <col min="15119" max="15119" width="7.42578125" style="186" customWidth="1"/>
    <col min="15120" max="15360" width="9.140625" style="186"/>
    <col min="15361" max="15361" width="16.28515625" style="186" customWidth="1"/>
    <col min="15362" max="15362" width="8" style="186" customWidth="1"/>
    <col min="15363" max="15363" width="7.85546875" style="186" customWidth="1"/>
    <col min="15364" max="15364" width="8" style="186" customWidth="1"/>
    <col min="15365" max="15365" width="7.85546875" style="186" customWidth="1"/>
    <col min="15366" max="15367" width="7.42578125" style="186" customWidth="1"/>
    <col min="15368" max="15368" width="7.7109375" style="186" customWidth="1"/>
    <col min="15369" max="15369" width="7.42578125" style="186" customWidth="1"/>
    <col min="15370" max="15370" width="7.5703125" style="186" customWidth="1"/>
    <col min="15371" max="15371" width="7.7109375" style="186" customWidth="1"/>
    <col min="15372" max="15372" width="7.42578125" style="186" customWidth="1"/>
    <col min="15373" max="15373" width="7.7109375" style="186" customWidth="1"/>
    <col min="15374" max="15374" width="7.85546875" style="186" customWidth="1"/>
    <col min="15375" max="15375" width="7.42578125" style="186" customWidth="1"/>
    <col min="15376" max="15616" width="9.140625" style="186"/>
    <col min="15617" max="15617" width="16.28515625" style="186" customWidth="1"/>
    <col min="15618" max="15618" width="8" style="186" customWidth="1"/>
    <col min="15619" max="15619" width="7.85546875" style="186" customWidth="1"/>
    <col min="15620" max="15620" width="8" style="186" customWidth="1"/>
    <col min="15621" max="15621" width="7.85546875" style="186" customWidth="1"/>
    <col min="15622" max="15623" width="7.42578125" style="186" customWidth="1"/>
    <col min="15624" max="15624" width="7.7109375" style="186" customWidth="1"/>
    <col min="15625" max="15625" width="7.42578125" style="186" customWidth="1"/>
    <col min="15626" max="15626" width="7.5703125" style="186" customWidth="1"/>
    <col min="15627" max="15627" width="7.7109375" style="186" customWidth="1"/>
    <col min="15628" max="15628" width="7.42578125" style="186" customWidth="1"/>
    <col min="15629" max="15629" width="7.7109375" style="186" customWidth="1"/>
    <col min="15630" max="15630" width="7.85546875" style="186" customWidth="1"/>
    <col min="15631" max="15631" width="7.42578125" style="186" customWidth="1"/>
    <col min="15632" max="15872" width="9.140625" style="186"/>
    <col min="15873" max="15873" width="16.28515625" style="186" customWidth="1"/>
    <col min="15874" max="15874" width="8" style="186" customWidth="1"/>
    <col min="15875" max="15875" width="7.85546875" style="186" customWidth="1"/>
    <col min="15876" max="15876" width="8" style="186" customWidth="1"/>
    <col min="15877" max="15877" width="7.85546875" style="186" customWidth="1"/>
    <col min="15878" max="15879" width="7.42578125" style="186" customWidth="1"/>
    <col min="15880" max="15880" width="7.7109375" style="186" customWidth="1"/>
    <col min="15881" max="15881" width="7.42578125" style="186" customWidth="1"/>
    <col min="15882" max="15882" width="7.5703125" style="186" customWidth="1"/>
    <col min="15883" max="15883" width="7.7109375" style="186" customWidth="1"/>
    <col min="15884" max="15884" width="7.42578125" style="186" customWidth="1"/>
    <col min="15885" max="15885" width="7.7109375" style="186" customWidth="1"/>
    <col min="15886" max="15886" width="7.85546875" style="186" customWidth="1"/>
    <col min="15887" max="15887" width="7.42578125" style="186" customWidth="1"/>
    <col min="15888" max="16128" width="9.140625" style="186"/>
    <col min="16129" max="16129" width="16.28515625" style="186" customWidth="1"/>
    <col min="16130" max="16130" width="8" style="186" customWidth="1"/>
    <col min="16131" max="16131" width="7.85546875" style="186" customWidth="1"/>
    <col min="16132" max="16132" width="8" style="186" customWidth="1"/>
    <col min="16133" max="16133" width="7.85546875" style="186" customWidth="1"/>
    <col min="16134" max="16135" width="7.42578125" style="186" customWidth="1"/>
    <col min="16136" max="16136" width="7.7109375" style="186" customWidth="1"/>
    <col min="16137" max="16137" width="7.42578125" style="186" customWidth="1"/>
    <col min="16138" max="16138" width="7.5703125" style="186" customWidth="1"/>
    <col min="16139" max="16139" width="7.7109375" style="186" customWidth="1"/>
    <col min="16140" max="16140" width="7.42578125" style="186" customWidth="1"/>
    <col min="16141" max="16141" width="7.7109375" style="186" customWidth="1"/>
    <col min="16142" max="16142" width="7.85546875" style="186" customWidth="1"/>
    <col min="16143" max="16143" width="7.42578125" style="186" customWidth="1"/>
    <col min="16144" max="16384" width="9.140625" style="186"/>
  </cols>
  <sheetData>
    <row r="1" spans="1:17" s="212" customFormat="1" ht="15.75" x14ac:dyDescent="0.25">
      <c r="A1" s="192"/>
      <c r="B1" s="193"/>
      <c r="C1" s="194"/>
      <c r="D1" s="195"/>
      <c r="E1" s="193"/>
      <c r="F1" s="195"/>
      <c r="G1" s="209"/>
      <c r="H1" s="210"/>
      <c r="I1" s="210"/>
      <c r="J1" s="210"/>
      <c r="K1" s="210"/>
      <c r="L1" s="210"/>
      <c r="M1" s="210"/>
      <c r="N1" s="211"/>
      <c r="O1" s="195"/>
      <c r="P1" s="195"/>
      <c r="Q1" s="195"/>
    </row>
    <row r="2" spans="1:17" s="212" customFormat="1" ht="27" customHeight="1" x14ac:dyDescent="0.25">
      <c r="A2" s="192"/>
      <c r="B2" s="193"/>
      <c r="C2" s="194"/>
      <c r="D2" s="195"/>
      <c r="E2" s="193"/>
      <c r="F2" s="195"/>
      <c r="G2" s="209"/>
      <c r="H2" s="210"/>
      <c r="I2" s="210"/>
      <c r="J2" s="210"/>
      <c r="K2" s="210"/>
      <c r="L2" s="210"/>
      <c r="M2" s="210"/>
      <c r="N2" s="211"/>
      <c r="O2" s="195"/>
      <c r="P2" s="195"/>
      <c r="Q2" s="195"/>
    </row>
    <row r="3" spans="1:17" s="212" customFormat="1" ht="21" customHeight="1" x14ac:dyDescent="0.25">
      <c r="A3" s="192" t="s">
        <v>248</v>
      </c>
      <c r="B3" s="193"/>
      <c r="C3" s="196" t="s">
        <v>249</v>
      </c>
      <c r="D3" s="195"/>
      <c r="E3" s="193"/>
      <c r="F3" s="195"/>
      <c r="G3" s="209"/>
      <c r="H3" s="210"/>
      <c r="I3" s="210"/>
      <c r="J3" s="210"/>
      <c r="K3" s="210"/>
      <c r="L3" s="210"/>
      <c r="M3" s="210"/>
      <c r="N3" s="211"/>
      <c r="O3" s="195"/>
      <c r="P3" s="195"/>
      <c r="Q3" s="195"/>
    </row>
    <row r="4" spans="1:17" s="212" customFormat="1" ht="15.75" x14ac:dyDescent="0.25">
      <c r="A4" s="192" t="s">
        <v>17</v>
      </c>
      <c r="B4" s="198"/>
      <c r="C4" s="194">
        <v>2000</v>
      </c>
      <c r="D4" s="197"/>
      <c r="E4" s="198"/>
      <c r="F4" s="197"/>
      <c r="G4" s="197"/>
      <c r="H4" s="197"/>
      <c r="I4" s="213"/>
      <c r="J4" s="210"/>
      <c r="K4" s="210"/>
      <c r="L4" s="210"/>
      <c r="M4" s="210"/>
      <c r="N4" s="211"/>
      <c r="O4" s="195"/>
      <c r="P4" s="195"/>
      <c r="Q4" s="195"/>
    </row>
    <row r="5" spans="1:17" s="212" customFormat="1" ht="15.75" x14ac:dyDescent="0.25">
      <c r="A5" s="192" t="s">
        <v>26</v>
      </c>
      <c r="B5" s="198"/>
      <c r="C5" s="194">
        <v>145</v>
      </c>
      <c r="D5" s="197"/>
      <c r="E5" s="198"/>
      <c r="F5" s="197"/>
      <c r="G5" s="197"/>
      <c r="H5" s="197"/>
      <c r="I5" s="213"/>
      <c r="J5" s="210"/>
      <c r="K5" s="210"/>
      <c r="L5" s="210"/>
      <c r="M5" s="210"/>
      <c r="N5" s="211"/>
      <c r="O5" s="195"/>
      <c r="P5" s="195"/>
      <c r="Q5" s="195"/>
    </row>
    <row r="6" spans="1:17" s="212" customFormat="1" ht="22.5" customHeight="1" x14ac:dyDescent="0.25">
      <c r="A6" s="192" t="s">
        <v>20</v>
      </c>
      <c r="B6" s="198"/>
      <c r="C6" s="194">
        <v>2000</v>
      </c>
      <c r="D6" s="197"/>
      <c r="E6" s="198"/>
      <c r="F6" s="197"/>
      <c r="G6" s="197"/>
      <c r="H6" s="197"/>
      <c r="I6" s="213"/>
      <c r="J6" s="210"/>
      <c r="K6" s="210"/>
      <c r="L6" s="210"/>
      <c r="M6" s="210"/>
      <c r="N6" s="211"/>
      <c r="O6" s="195"/>
      <c r="P6" s="195"/>
      <c r="Q6" s="195"/>
    </row>
    <row r="7" spans="1:17" s="212" customFormat="1" ht="23.25" customHeight="1" x14ac:dyDescent="0.25">
      <c r="A7" s="192" t="s">
        <v>19</v>
      </c>
      <c r="B7" s="198"/>
      <c r="C7" s="194">
        <v>150</v>
      </c>
      <c r="D7" s="197"/>
      <c r="E7" s="198"/>
      <c r="F7" s="197"/>
      <c r="G7" s="197"/>
      <c r="H7" s="197"/>
      <c r="I7" s="213"/>
      <c r="J7" s="210"/>
      <c r="K7" s="210"/>
      <c r="L7" s="210"/>
      <c r="M7" s="210"/>
      <c r="N7" s="211"/>
      <c r="O7" s="195"/>
      <c r="P7" s="195"/>
      <c r="Q7" s="195"/>
    </row>
    <row r="8" spans="1:17" s="212" customFormat="1" ht="20.25" customHeight="1" x14ac:dyDescent="0.25">
      <c r="A8" s="192" t="s">
        <v>21</v>
      </c>
      <c r="B8" s="198"/>
      <c r="C8" s="194">
        <v>2900</v>
      </c>
      <c r="D8" s="199"/>
      <c r="E8" s="198"/>
      <c r="F8" s="197"/>
      <c r="G8" s="197"/>
      <c r="H8" s="197"/>
      <c r="I8" s="214"/>
      <c r="J8" s="210"/>
      <c r="K8" s="210"/>
      <c r="L8" s="210"/>
      <c r="M8" s="210"/>
      <c r="N8" s="211"/>
      <c r="O8" s="195"/>
      <c r="P8" s="195"/>
      <c r="Q8" s="195"/>
    </row>
    <row r="9" spans="1:17" s="212" customFormat="1" ht="21" customHeight="1" x14ac:dyDescent="0.25">
      <c r="A9" s="192" t="s">
        <v>27</v>
      </c>
      <c r="B9" s="198"/>
      <c r="C9" s="194">
        <v>4000</v>
      </c>
      <c r="D9" s="197"/>
      <c r="E9" s="198"/>
      <c r="F9" s="197"/>
      <c r="G9" s="197"/>
      <c r="H9" s="197"/>
      <c r="I9" s="215"/>
      <c r="J9" s="210"/>
      <c r="K9" s="210"/>
      <c r="L9" s="210"/>
      <c r="M9" s="210"/>
      <c r="N9" s="211"/>
      <c r="O9" s="195"/>
      <c r="P9" s="195"/>
      <c r="Q9" s="195"/>
    </row>
    <row r="10" spans="1:17" s="212" customFormat="1" ht="18.75" customHeight="1" x14ac:dyDescent="0.25">
      <c r="A10" s="192" t="s">
        <v>28</v>
      </c>
      <c r="B10" s="198"/>
      <c r="C10" s="194">
        <v>17000</v>
      </c>
      <c r="D10" s="197"/>
      <c r="E10" s="198"/>
      <c r="F10" s="197"/>
      <c r="G10" s="197"/>
      <c r="H10" s="197"/>
      <c r="I10" s="213"/>
      <c r="J10" s="210"/>
      <c r="K10" s="210"/>
      <c r="L10" s="210"/>
      <c r="M10" s="210"/>
      <c r="N10" s="211"/>
      <c r="O10" s="195"/>
      <c r="P10" s="195"/>
      <c r="Q10" s="195"/>
    </row>
    <row r="11" spans="1:17" s="212" customFormat="1" ht="18" customHeight="1" x14ac:dyDescent="0.25">
      <c r="A11" s="192" t="s">
        <v>13</v>
      </c>
      <c r="B11" s="198"/>
      <c r="C11" s="194">
        <v>500</v>
      </c>
      <c r="D11" s="197"/>
      <c r="E11" s="198"/>
      <c r="F11" s="197"/>
      <c r="G11" s="197"/>
      <c r="H11" s="197"/>
      <c r="I11" s="214"/>
      <c r="J11" s="210"/>
      <c r="K11" s="210"/>
      <c r="L11" s="210"/>
      <c r="M11" s="210"/>
      <c r="N11" s="211"/>
      <c r="O11" s="195"/>
      <c r="P11" s="195"/>
      <c r="Q11" s="195"/>
    </row>
    <row r="12" spans="1:17" s="212" customFormat="1" ht="20.25" customHeight="1" x14ac:dyDescent="0.25">
      <c r="A12" s="192" t="s">
        <v>29</v>
      </c>
      <c r="B12" s="198"/>
      <c r="C12" s="194">
        <v>1800</v>
      </c>
      <c r="D12" s="197"/>
      <c r="E12" s="198"/>
      <c r="F12" s="197"/>
      <c r="G12" s="197"/>
      <c r="H12" s="197"/>
      <c r="I12" s="197"/>
      <c r="J12" s="210"/>
      <c r="K12" s="210"/>
      <c r="L12" s="210"/>
      <c r="M12" s="210"/>
      <c r="N12" s="211"/>
      <c r="O12" s="195"/>
      <c r="P12" s="195"/>
      <c r="Q12" s="195"/>
    </row>
    <row r="13" spans="1:17" s="212" customFormat="1" ht="20.25" customHeight="1" x14ac:dyDescent="0.25">
      <c r="A13" s="192" t="s">
        <v>247</v>
      </c>
      <c r="B13" s="198"/>
      <c r="C13" s="194">
        <v>2600</v>
      </c>
      <c r="D13" s="197"/>
      <c r="E13" s="198"/>
      <c r="F13" s="197"/>
      <c r="G13" s="197"/>
      <c r="H13" s="197"/>
      <c r="I13" s="199"/>
      <c r="J13" s="210"/>
      <c r="K13" s="210"/>
      <c r="L13" s="210"/>
      <c r="M13" s="210"/>
      <c r="N13" s="211"/>
      <c r="O13" s="195"/>
      <c r="P13" s="195"/>
      <c r="Q13" s="195"/>
    </row>
    <row r="14" spans="1:17" s="212" customFormat="1" ht="19.5" customHeight="1" x14ac:dyDescent="0.25">
      <c r="A14" s="192" t="s">
        <v>72</v>
      </c>
      <c r="B14" s="198"/>
      <c r="C14" s="194">
        <v>102</v>
      </c>
      <c r="D14" s="197"/>
      <c r="E14" s="198"/>
      <c r="F14" s="197"/>
      <c r="G14" s="197"/>
      <c r="H14" s="197"/>
      <c r="I14" s="199"/>
      <c r="J14" s="210"/>
      <c r="K14" s="210"/>
      <c r="L14" s="210"/>
      <c r="M14" s="210"/>
      <c r="N14" s="211"/>
      <c r="O14" s="195"/>
      <c r="P14" s="195"/>
      <c r="Q14" s="195"/>
    </row>
    <row r="15" spans="1:17" s="212" customFormat="1" ht="21" customHeight="1" x14ac:dyDescent="0.25">
      <c r="A15" s="192" t="s">
        <v>32</v>
      </c>
      <c r="B15" s="198"/>
      <c r="C15" s="194">
        <v>150</v>
      </c>
      <c r="D15" s="197"/>
      <c r="E15" s="198"/>
      <c r="F15" s="197"/>
      <c r="G15" s="197"/>
      <c r="H15" s="197"/>
      <c r="I15" s="216"/>
      <c r="J15" s="210"/>
      <c r="K15" s="210"/>
      <c r="L15" s="210"/>
      <c r="M15" s="210"/>
      <c r="N15" s="211"/>
      <c r="O15" s="195"/>
      <c r="P15" s="195"/>
      <c r="Q15" s="195"/>
    </row>
    <row r="16" spans="1:17" s="212" customFormat="1" ht="21.75" customHeight="1" x14ac:dyDescent="0.25">
      <c r="A16" s="192" t="s">
        <v>33</v>
      </c>
      <c r="B16" s="198"/>
      <c r="C16" s="194">
        <v>500</v>
      </c>
      <c r="D16" s="197"/>
      <c r="E16" s="198"/>
      <c r="F16" s="197"/>
      <c r="G16" s="197"/>
      <c r="H16" s="197"/>
      <c r="I16" s="213"/>
      <c r="J16" s="210"/>
      <c r="K16" s="210"/>
      <c r="L16" s="210"/>
      <c r="M16" s="210"/>
      <c r="N16" s="211"/>
      <c r="O16" s="195"/>
      <c r="P16" s="195"/>
      <c r="Q16" s="195"/>
    </row>
    <row r="17" spans="1:17" s="212" customFormat="1" ht="18.75" customHeight="1" x14ac:dyDescent="0.25">
      <c r="A17" s="192" t="s">
        <v>34</v>
      </c>
      <c r="B17" s="198"/>
      <c r="C17" s="194">
        <v>501</v>
      </c>
      <c r="D17" s="197"/>
      <c r="E17" s="198"/>
      <c r="F17" s="197"/>
      <c r="G17" s="197"/>
      <c r="H17" s="197"/>
      <c r="I17" s="217"/>
      <c r="J17" s="210"/>
      <c r="K17" s="210"/>
      <c r="L17" s="210"/>
      <c r="M17" s="210"/>
      <c r="N17" s="211"/>
      <c r="O17" s="195"/>
      <c r="P17" s="195"/>
      <c r="Q17" s="195"/>
    </row>
    <row r="18" spans="1:17" s="212" customFormat="1" ht="18" customHeight="1" x14ac:dyDescent="0.25">
      <c r="A18" s="192" t="s">
        <v>71</v>
      </c>
      <c r="B18" s="198"/>
      <c r="C18" s="194">
        <v>410</v>
      </c>
      <c r="D18" s="197"/>
      <c r="E18" s="198"/>
      <c r="F18" s="197"/>
      <c r="G18" s="197"/>
      <c r="H18" s="197"/>
      <c r="I18" s="217"/>
      <c r="J18" s="210"/>
      <c r="K18" s="210"/>
      <c r="L18" s="210"/>
      <c r="M18" s="210"/>
      <c r="N18" s="211"/>
      <c r="O18" s="195"/>
      <c r="P18" s="195"/>
      <c r="Q18" s="195"/>
    </row>
    <row r="19" spans="1:17" s="212" customFormat="1" ht="21" customHeight="1" x14ac:dyDescent="0.25">
      <c r="A19" s="192" t="s">
        <v>35</v>
      </c>
      <c r="B19" s="198"/>
      <c r="C19" s="194">
        <v>1600</v>
      </c>
      <c r="D19" s="197"/>
      <c r="E19" s="198"/>
      <c r="F19" s="197"/>
      <c r="G19" s="197"/>
      <c r="H19" s="197"/>
      <c r="I19" s="213"/>
      <c r="J19" s="210"/>
      <c r="K19" s="210"/>
      <c r="L19" s="210"/>
      <c r="M19" s="210"/>
      <c r="N19" s="211"/>
      <c r="O19" s="195"/>
      <c r="P19" s="195"/>
      <c r="Q19" s="195"/>
    </row>
    <row r="20" spans="1:17" s="212" customFormat="1" ht="21" customHeight="1" x14ac:dyDescent="0.25">
      <c r="A20" s="192" t="s">
        <v>246</v>
      </c>
      <c r="B20" s="198"/>
      <c r="C20" s="194">
        <v>4000</v>
      </c>
      <c r="D20" s="197"/>
      <c r="E20" s="198"/>
      <c r="F20" s="197"/>
      <c r="G20" s="197"/>
      <c r="H20" s="197"/>
      <c r="I20" s="213"/>
      <c r="J20" s="210"/>
      <c r="K20" s="210"/>
      <c r="L20" s="210"/>
      <c r="M20" s="210"/>
      <c r="N20" s="211"/>
      <c r="O20" s="195"/>
      <c r="P20" s="195"/>
      <c r="Q20" s="195"/>
    </row>
    <row r="21" spans="1:17" s="212" customFormat="1" ht="18.75" customHeight="1" x14ac:dyDescent="0.25">
      <c r="A21" s="192" t="s">
        <v>36</v>
      </c>
      <c r="B21" s="198"/>
      <c r="C21" s="194">
        <v>2279.7800000000002</v>
      </c>
      <c r="D21" s="197"/>
      <c r="E21" s="198"/>
      <c r="F21" s="197"/>
      <c r="G21" s="197"/>
      <c r="H21" s="197"/>
      <c r="I21" s="214"/>
      <c r="J21" s="210"/>
      <c r="K21" s="210"/>
      <c r="L21" s="210"/>
      <c r="M21" s="210"/>
      <c r="N21" s="211"/>
      <c r="O21" s="195"/>
      <c r="P21" s="195"/>
      <c r="Q21" s="195"/>
    </row>
    <row r="22" spans="1:17" s="212" customFormat="1" ht="21.75" customHeight="1" x14ac:dyDescent="0.25">
      <c r="A22" s="200" t="s">
        <v>8</v>
      </c>
      <c r="B22" s="198"/>
      <c r="C22" s="194">
        <f>SUM(C4:C21)</f>
        <v>42637.78</v>
      </c>
      <c r="D22" s="197"/>
      <c r="E22" s="198"/>
      <c r="F22" s="197"/>
      <c r="G22" s="197"/>
      <c r="H22" s="197"/>
      <c r="I22" s="197"/>
      <c r="J22" s="210"/>
      <c r="K22" s="210"/>
      <c r="L22" s="210"/>
      <c r="M22" s="210"/>
      <c r="N22" s="211"/>
      <c r="O22" s="195"/>
      <c r="P22" s="195"/>
      <c r="Q22" s="195"/>
    </row>
    <row r="23" spans="1:17" s="212" customFormat="1" ht="20.25" customHeight="1" x14ac:dyDescent="0.25">
      <c r="A23" s="192"/>
      <c r="B23" s="198"/>
      <c r="C23" s="194"/>
      <c r="D23" s="197"/>
      <c r="E23" s="198"/>
      <c r="F23" s="197"/>
      <c r="G23" s="197"/>
      <c r="H23" s="197"/>
      <c r="I23" s="197"/>
      <c r="J23" s="210"/>
      <c r="K23" s="210"/>
      <c r="L23" s="210"/>
      <c r="M23" s="210"/>
      <c r="N23" s="211"/>
      <c r="O23" s="195"/>
      <c r="P23" s="195"/>
      <c r="Q23" s="195"/>
    </row>
    <row r="24" spans="1:17" s="208" customFormat="1" ht="16.5" customHeight="1" x14ac:dyDescent="0.2">
      <c r="A24" s="201"/>
      <c r="B24" s="202"/>
      <c r="C24" s="203"/>
      <c r="D24" s="202"/>
      <c r="E24" s="204"/>
      <c r="G24" s="205"/>
      <c r="H24" s="206"/>
      <c r="I24" s="206"/>
      <c r="J24" s="206"/>
      <c r="K24" s="206"/>
      <c r="L24" s="206"/>
      <c r="M24" s="206"/>
      <c r="N24" s="207"/>
      <c r="O24" s="204"/>
      <c r="P24" s="204"/>
      <c r="Q24" s="204"/>
    </row>
    <row r="25" spans="1:17" s="219" customFormat="1" ht="19.5" customHeight="1" x14ac:dyDescent="0.2">
      <c r="A25" s="58"/>
      <c r="B25" s="58"/>
      <c r="C25" s="218"/>
      <c r="D25" s="139"/>
      <c r="E25" s="139"/>
      <c r="G25" s="220"/>
      <c r="H25" s="221"/>
      <c r="I25" s="221"/>
      <c r="J25" s="221"/>
      <c r="K25" s="221"/>
      <c r="L25" s="221"/>
      <c r="M25" s="221"/>
      <c r="N25" s="222"/>
      <c r="O25" s="223"/>
      <c r="P25" s="223"/>
      <c r="Q25" s="223"/>
    </row>
    <row r="26" spans="1:17" s="219" customFormat="1" ht="16.5" customHeight="1" x14ac:dyDescent="0.2">
      <c r="A26" s="93"/>
      <c r="B26" s="89"/>
      <c r="C26" s="224"/>
      <c r="D26" s="139"/>
      <c r="E26" s="139"/>
      <c r="G26" s="220"/>
      <c r="H26" s="221"/>
      <c r="I26" s="221"/>
      <c r="J26" s="221"/>
      <c r="K26" s="221"/>
      <c r="L26" s="221"/>
      <c r="M26" s="221"/>
      <c r="N26" s="222"/>
      <c r="O26" s="223"/>
      <c r="P26" s="223"/>
      <c r="Q26" s="223"/>
    </row>
    <row r="27" spans="1:17" s="219" customFormat="1" ht="17.25" customHeight="1" x14ac:dyDescent="0.2">
      <c r="A27" s="93"/>
      <c r="B27" s="89"/>
      <c r="C27" s="224"/>
      <c r="D27" s="139"/>
      <c r="E27" s="139"/>
      <c r="G27" s="220"/>
      <c r="H27" s="221"/>
      <c r="I27" s="221"/>
      <c r="J27" s="221"/>
      <c r="K27" s="221"/>
      <c r="L27" s="221"/>
      <c r="M27" s="221"/>
      <c r="N27" s="222"/>
      <c r="O27" s="223"/>
      <c r="P27" s="223"/>
      <c r="Q27" s="223"/>
    </row>
    <row r="28" spans="1:17" s="219" customFormat="1" ht="14.25" customHeight="1" x14ac:dyDescent="0.2">
      <c r="A28" s="63"/>
      <c r="B28" s="58"/>
      <c r="C28" s="224"/>
      <c r="D28" s="61"/>
      <c r="E28" s="61"/>
      <c r="G28" s="220"/>
      <c r="H28" s="221"/>
      <c r="I28" s="221"/>
      <c r="J28" s="221"/>
      <c r="K28" s="221"/>
      <c r="L28" s="221"/>
      <c r="M28" s="221"/>
      <c r="N28" s="222"/>
      <c r="O28" s="223"/>
      <c r="P28" s="223"/>
      <c r="Q28" s="223"/>
    </row>
    <row r="29" spans="1:17" s="219" customFormat="1" ht="18" customHeight="1" x14ac:dyDescent="0.2">
      <c r="A29" s="62"/>
      <c r="B29" s="89"/>
      <c r="C29" s="141"/>
      <c r="D29" s="139"/>
      <c r="E29" s="139"/>
      <c r="G29" s="220"/>
      <c r="H29" s="221"/>
      <c r="I29" s="221"/>
      <c r="J29" s="221"/>
      <c r="K29" s="221"/>
      <c r="L29" s="221"/>
      <c r="M29" s="221"/>
      <c r="N29" s="222"/>
      <c r="O29" s="223"/>
      <c r="P29" s="223"/>
      <c r="Q29" s="223"/>
    </row>
    <row r="30" spans="1:17" s="219" customFormat="1" ht="15" customHeight="1" x14ac:dyDescent="0.2">
      <c r="A30" s="63"/>
      <c r="B30" s="89"/>
      <c r="C30" s="141"/>
      <c r="D30" s="139"/>
      <c r="E30" s="139"/>
      <c r="G30" s="220"/>
      <c r="H30" s="221"/>
      <c r="I30" s="221"/>
      <c r="J30" s="221"/>
      <c r="K30" s="221"/>
      <c r="L30" s="221"/>
      <c r="M30" s="221"/>
      <c r="N30" s="222"/>
      <c r="O30" s="223"/>
      <c r="P30" s="223"/>
      <c r="Q30" s="223"/>
    </row>
    <row r="31" spans="1:17" s="219" customFormat="1" ht="16.5" customHeight="1" x14ac:dyDescent="0.2">
      <c r="A31" s="58"/>
      <c r="B31" s="89"/>
      <c r="C31" s="141"/>
      <c r="D31" s="139"/>
      <c r="E31" s="139"/>
      <c r="G31" s="220"/>
      <c r="H31" s="221"/>
      <c r="I31" s="221"/>
      <c r="J31" s="221"/>
      <c r="K31" s="221"/>
      <c r="L31" s="221"/>
      <c r="M31" s="221"/>
      <c r="N31" s="222"/>
      <c r="O31" s="223"/>
      <c r="P31" s="223"/>
      <c r="Q31" s="223"/>
    </row>
    <row r="32" spans="1:17" s="219" customFormat="1" ht="15" customHeight="1" x14ac:dyDescent="0.2">
      <c r="A32" s="63"/>
      <c r="B32" s="89"/>
      <c r="C32" s="141"/>
      <c r="D32" s="139"/>
      <c r="E32" s="139"/>
      <c r="G32" s="220"/>
      <c r="H32" s="221"/>
      <c r="I32" s="221"/>
      <c r="J32" s="221"/>
      <c r="K32" s="221"/>
      <c r="L32" s="221"/>
      <c r="M32" s="221"/>
      <c r="N32" s="222"/>
      <c r="O32" s="223"/>
      <c r="P32" s="223"/>
      <c r="Q32" s="223"/>
    </row>
    <row r="33" spans="1:17" s="219" customFormat="1" ht="15" customHeight="1" x14ac:dyDescent="0.2">
      <c r="A33" s="63"/>
      <c r="B33" s="89"/>
      <c r="C33" s="141"/>
      <c r="D33" s="139"/>
      <c r="E33" s="139"/>
      <c r="G33" s="220"/>
      <c r="H33" s="221"/>
      <c r="I33" s="221"/>
      <c r="J33" s="221"/>
      <c r="K33" s="221"/>
      <c r="L33" s="221"/>
      <c r="M33" s="221"/>
      <c r="N33" s="222"/>
      <c r="O33" s="223"/>
      <c r="P33" s="223"/>
      <c r="Q33" s="223"/>
    </row>
    <row r="34" spans="1:17" s="219" customFormat="1" ht="11.25" customHeight="1" x14ac:dyDescent="0.2">
      <c r="A34" s="63"/>
      <c r="B34" s="89"/>
      <c r="C34" s="141"/>
      <c r="D34" s="139"/>
      <c r="E34" s="139"/>
      <c r="G34" s="220"/>
      <c r="H34" s="221"/>
      <c r="I34" s="221"/>
      <c r="J34" s="221"/>
      <c r="K34" s="221"/>
      <c r="L34" s="221"/>
      <c r="M34" s="221"/>
      <c r="N34" s="222"/>
      <c r="O34" s="223"/>
      <c r="P34" s="223"/>
      <c r="Q34" s="223"/>
    </row>
    <row r="35" spans="1:17" s="219" customFormat="1" ht="16.5" customHeight="1" x14ac:dyDescent="0.2">
      <c r="A35" s="60"/>
      <c r="B35" s="94"/>
      <c r="C35" s="141"/>
      <c r="D35" s="139"/>
      <c r="E35" s="139"/>
      <c r="G35" s="220"/>
      <c r="H35" s="221"/>
      <c r="I35" s="221"/>
      <c r="J35" s="221"/>
      <c r="K35" s="221"/>
      <c r="L35" s="221"/>
      <c r="M35" s="221"/>
      <c r="N35" s="222"/>
      <c r="O35" s="223"/>
      <c r="P35" s="223"/>
      <c r="Q35" s="223"/>
    </row>
    <row r="36" spans="1:17" s="219" customFormat="1" ht="15.75" customHeight="1" x14ac:dyDescent="0.2">
      <c r="A36" s="63"/>
      <c r="B36" s="89"/>
      <c r="C36" s="141"/>
      <c r="D36" s="139"/>
      <c r="E36" s="139"/>
      <c r="G36" s="220"/>
      <c r="H36" s="221"/>
      <c r="I36" s="221"/>
      <c r="J36" s="221"/>
      <c r="K36" s="221"/>
      <c r="L36" s="221"/>
      <c r="M36" s="221"/>
      <c r="N36" s="222"/>
      <c r="O36" s="223"/>
      <c r="P36" s="223"/>
      <c r="Q36" s="223"/>
    </row>
    <row r="37" spans="1:17" s="219" customFormat="1" ht="16.5" customHeight="1" x14ac:dyDescent="0.2">
      <c r="A37" s="62"/>
      <c r="B37" s="58"/>
      <c r="C37" s="141"/>
      <c r="D37" s="225"/>
      <c r="E37" s="225"/>
      <c r="G37" s="220"/>
      <c r="H37" s="221"/>
      <c r="I37" s="221"/>
      <c r="J37" s="221"/>
      <c r="K37" s="221"/>
      <c r="L37" s="221"/>
      <c r="M37" s="221"/>
      <c r="N37" s="222"/>
      <c r="O37" s="223"/>
      <c r="P37" s="223"/>
      <c r="Q37" s="223"/>
    </row>
    <row r="38" spans="1:17" s="219" customFormat="1" ht="18" customHeight="1" x14ac:dyDescent="0.2">
      <c r="A38" s="63"/>
      <c r="B38" s="58"/>
      <c r="C38" s="141"/>
      <c r="D38" s="61"/>
      <c r="E38" s="61"/>
      <c r="G38" s="220"/>
      <c r="H38" s="221"/>
      <c r="I38" s="221"/>
      <c r="J38" s="221"/>
      <c r="K38" s="221"/>
      <c r="L38" s="221"/>
      <c r="M38" s="221"/>
      <c r="N38" s="222"/>
      <c r="O38" s="223"/>
      <c r="P38" s="223"/>
      <c r="Q38" s="223"/>
    </row>
    <row r="39" spans="1:17" s="219" customFormat="1" ht="19.5" customHeight="1" x14ac:dyDescent="0.2">
      <c r="A39" s="63"/>
      <c r="B39" s="58"/>
      <c r="C39" s="141"/>
      <c r="D39" s="61"/>
      <c r="E39" s="61"/>
      <c r="G39" s="220"/>
      <c r="H39" s="221"/>
      <c r="I39" s="221"/>
      <c r="J39" s="221"/>
      <c r="K39" s="221"/>
      <c r="L39" s="221"/>
      <c r="M39" s="221"/>
      <c r="N39" s="222"/>
      <c r="O39" s="223"/>
      <c r="P39" s="223"/>
      <c r="Q39" s="223"/>
    </row>
    <row r="40" spans="1:17" s="219" customFormat="1" ht="12.75" customHeight="1" x14ac:dyDescent="0.2">
      <c r="A40" s="58"/>
      <c r="B40" s="63"/>
      <c r="C40" s="141"/>
      <c r="D40" s="61"/>
      <c r="E40" s="61"/>
      <c r="G40" s="220"/>
      <c r="H40" s="221"/>
      <c r="I40" s="221"/>
      <c r="J40" s="221"/>
      <c r="K40" s="221"/>
      <c r="L40" s="221"/>
      <c r="M40" s="221"/>
      <c r="N40" s="222"/>
      <c r="O40" s="223"/>
      <c r="P40" s="223"/>
      <c r="Q40" s="223"/>
    </row>
    <row r="41" spans="1:17" s="219" customFormat="1" ht="14.25" customHeight="1" x14ac:dyDescent="0.2">
      <c r="A41" s="226"/>
      <c r="B41" s="58"/>
      <c r="C41" s="141"/>
      <c r="D41" s="139"/>
      <c r="E41" s="139"/>
      <c r="G41" s="220"/>
      <c r="H41" s="221"/>
      <c r="I41" s="221"/>
      <c r="J41" s="221"/>
      <c r="K41" s="221"/>
      <c r="L41" s="221"/>
      <c r="M41" s="221"/>
      <c r="N41" s="222"/>
      <c r="O41" s="223"/>
      <c r="P41" s="223"/>
      <c r="Q41" s="223"/>
    </row>
    <row r="42" spans="1:17" s="219" customFormat="1" ht="15.75" customHeight="1" x14ac:dyDescent="0.2">
      <c r="A42" s="226"/>
      <c r="B42" s="58"/>
      <c r="C42" s="141"/>
      <c r="D42" s="61"/>
      <c r="E42" s="61"/>
      <c r="G42" s="220"/>
      <c r="H42" s="221"/>
      <c r="I42" s="221"/>
      <c r="J42" s="221"/>
      <c r="K42" s="221"/>
      <c r="L42" s="221"/>
      <c r="M42" s="221"/>
      <c r="N42" s="222"/>
      <c r="O42" s="223"/>
      <c r="P42" s="223"/>
      <c r="Q42" s="223"/>
    </row>
    <row r="43" spans="1:17" s="219" customFormat="1" ht="18" customHeight="1" x14ac:dyDescent="0.2">
      <c r="A43" s="58"/>
      <c r="B43" s="63"/>
      <c r="C43" s="141"/>
      <c r="D43" s="139"/>
      <c r="E43" s="139"/>
      <c r="G43" s="220"/>
      <c r="H43" s="221"/>
      <c r="I43" s="221"/>
      <c r="J43" s="221"/>
      <c r="K43" s="221"/>
      <c r="L43" s="221"/>
      <c r="M43" s="221"/>
      <c r="N43" s="222"/>
      <c r="O43" s="223"/>
      <c r="P43" s="223"/>
      <c r="Q43" s="223"/>
    </row>
    <row r="44" spans="1:17" s="219" customFormat="1" ht="16.5" customHeight="1" x14ac:dyDescent="0.2">
      <c r="A44" s="58"/>
      <c r="B44" s="63"/>
      <c r="C44" s="141"/>
      <c r="D44" s="139"/>
      <c r="E44" s="139"/>
      <c r="G44" s="220"/>
      <c r="H44" s="221"/>
      <c r="I44" s="221"/>
      <c r="J44" s="221"/>
      <c r="K44" s="221"/>
      <c r="L44" s="221"/>
      <c r="M44" s="221"/>
      <c r="N44" s="222"/>
      <c r="O44" s="223"/>
      <c r="P44" s="223"/>
      <c r="Q44" s="223"/>
    </row>
    <row r="45" spans="1:17" s="219" customFormat="1" ht="15" customHeight="1" x14ac:dyDescent="0.2">
      <c r="A45" s="63"/>
      <c r="B45" s="58"/>
      <c r="C45" s="141"/>
      <c r="D45" s="139"/>
      <c r="E45" s="139"/>
      <c r="G45" s="220"/>
      <c r="H45" s="221"/>
      <c r="I45" s="221"/>
      <c r="J45" s="221"/>
      <c r="K45" s="221"/>
      <c r="L45" s="221"/>
      <c r="M45" s="221"/>
      <c r="N45" s="222"/>
      <c r="O45" s="223"/>
      <c r="P45" s="223"/>
      <c r="Q45" s="223"/>
    </row>
    <row r="46" spans="1:17" s="219" customFormat="1" ht="20.25" customHeight="1" x14ac:dyDescent="0.2">
      <c r="A46" s="63"/>
      <c r="B46" s="58"/>
      <c r="C46" s="141"/>
      <c r="D46" s="139"/>
      <c r="E46" s="139"/>
      <c r="G46" s="220"/>
      <c r="H46" s="221"/>
      <c r="I46" s="221"/>
      <c r="J46" s="221"/>
      <c r="K46" s="221"/>
      <c r="L46" s="221"/>
      <c r="M46" s="221"/>
      <c r="N46" s="222"/>
      <c r="O46" s="223"/>
      <c r="P46" s="223"/>
      <c r="Q46" s="223"/>
    </row>
    <row r="47" spans="1:17" s="219" customFormat="1" ht="14.25" customHeight="1" x14ac:dyDescent="0.2">
      <c r="A47" s="63"/>
      <c r="B47" s="58"/>
      <c r="C47" s="142"/>
      <c r="D47" s="139"/>
      <c r="E47" s="139"/>
      <c r="G47" s="220"/>
      <c r="H47" s="221"/>
      <c r="I47" s="221"/>
      <c r="J47" s="221"/>
      <c r="K47" s="221"/>
      <c r="L47" s="221"/>
      <c r="M47" s="221"/>
      <c r="N47" s="222"/>
      <c r="O47" s="223"/>
      <c r="P47" s="223"/>
      <c r="Q47" s="223"/>
    </row>
    <row r="48" spans="1:17" s="219" customFormat="1" ht="14.25" customHeight="1" x14ac:dyDescent="0.2">
      <c r="A48" s="63"/>
      <c r="B48" s="58"/>
      <c r="C48" s="227"/>
      <c r="D48" s="228"/>
      <c r="E48" s="228"/>
      <c r="G48" s="220"/>
      <c r="H48" s="221"/>
      <c r="I48" s="221"/>
      <c r="J48" s="221"/>
      <c r="K48" s="221"/>
      <c r="L48" s="221"/>
      <c r="M48" s="221"/>
      <c r="N48" s="222"/>
      <c r="O48" s="223"/>
      <c r="P48" s="223"/>
      <c r="Q48" s="223"/>
    </row>
    <row r="49" spans="1:17" s="219" customFormat="1" ht="16.5" customHeight="1" x14ac:dyDescent="0.2">
      <c r="A49" s="63"/>
      <c r="B49" s="58"/>
      <c r="C49" s="227"/>
      <c r="D49" s="228"/>
      <c r="E49" s="228"/>
      <c r="G49" s="220"/>
      <c r="H49" s="221"/>
      <c r="I49" s="221"/>
      <c r="J49" s="221"/>
      <c r="K49" s="221"/>
      <c r="L49" s="221"/>
      <c r="M49" s="221"/>
      <c r="N49" s="222"/>
      <c r="O49" s="223"/>
      <c r="P49" s="223"/>
      <c r="Q49" s="223"/>
    </row>
    <row r="50" spans="1:17" s="219" customFormat="1" ht="16.5" customHeight="1" x14ac:dyDescent="0.2">
      <c r="A50" s="63"/>
      <c r="B50" s="58"/>
      <c r="C50" s="229"/>
      <c r="D50" s="230"/>
      <c r="E50" s="230"/>
      <c r="G50" s="220"/>
      <c r="H50" s="221"/>
      <c r="I50" s="221"/>
      <c r="J50" s="221"/>
      <c r="K50" s="221"/>
      <c r="L50" s="221"/>
      <c r="M50" s="221"/>
      <c r="N50" s="222"/>
      <c r="O50" s="223"/>
      <c r="P50" s="223"/>
      <c r="Q50" s="223"/>
    </row>
    <row r="51" spans="1:17" s="219" customFormat="1" ht="12.75" customHeight="1" x14ac:dyDescent="0.2">
      <c r="A51" s="63"/>
      <c r="B51" s="58"/>
      <c r="C51" s="142"/>
      <c r="D51" s="61"/>
      <c r="E51" s="61"/>
      <c r="G51" s="220"/>
      <c r="H51" s="221"/>
      <c r="I51" s="221"/>
      <c r="J51" s="221"/>
      <c r="K51" s="221"/>
      <c r="L51" s="221"/>
      <c r="M51" s="221"/>
      <c r="N51" s="222"/>
      <c r="O51" s="223"/>
      <c r="P51" s="223"/>
      <c r="Q51" s="223"/>
    </row>
    <row r="52" spans="1:17" s="219" customFormat="1" ht="15" customHeight="1" x14ac:dyDescent="0.2">
      <c r="A52" s="63"/>
      <c r="B52" s="58"/>
      <c r="C52" s="142"/>
      <c r="D52" s="61"/>
      <c r="E52" s="61"/>
      <c r="G52" s="220"/>
      <c r="H52" s="221"/>
      <c r="I52" s="221"/>
      <c r="J52" s="221"/>
      <c r="K52" s="221"/>
      <c r="L52" s="221"/>
      <c r="M52" s="221"/>
      <c r="N52" s="222"/>
      <c r="O52" s="223"/>
      <c r="P52" s="223"/>
      <c r="Q52" s="223"/>
    </row>
    <row r="53" spans="1:17" s="219" customFormat="1" ht="16.5" customHeight="1" x14ac:dyDescent="0.2">
      <c r="A53" s="63"/>
      <c r="B53" s="58"/>
      <c r="C53" s="231"/>
      <c r="D53" s="228"/>
      <c r="E53" s="228"/>
      <c r="G53" s="220"/>
      <c r="H53" s="221"/>
      <c r="I53" s="221"/>
      <c r="J53" s="221"/>
      <c r="K53" s="221"/>
      <c r="L53" s="221"/>
      <c r="M53" s="221"/>
      <c r="N53" s="222"/>
      <c r="O53" s="223"/>
      <c r="P53" s="223"/>
      <c r="Q53" s="223"/>
    </row>
    <row r="54" spans="1:17" s="219" customFormat="1" ht="13.5" customHeight="1" x14ac:dyDescent="0.2">
      <c r="A54" s="63"/>
      <c r="B54" s="58"/>
      <c r="C54" s="231"/>
      <c r="D54" s="228"/>
      <c r="E54" s="228"/>
      <c r="G54" s="220"/>
      <c r="H54" s="221"/>
      <c r="I54" s="221"/>
      <c r="J54" s="221"/>
      <c r="K54" s="221"/>
      <c r="L54" s="221"/>
      <c r="M54" s="221"/>
      <c r="N54" s="222"/>
      <c r="O54" s="223"/>
      <c r="P54" s="223"/>
      <c r="Q54" s="223"/>
    </row>
    <row r="55" spans="1:17" s="219" customFormat="1" ht="13.5" customHeight="1" x14ac:dyDescent="0.2">
      <c r="A55" s="63"/>
      <c r="B55" s="58"/>
      <c r="C55" s="231"/>
      <c r="D55" s="228"/>
      <c r="E55" s="228"/>
      <c r="G55" s="220"/>
      <c r="H55" s="221"/>
      <c r="I55" s="221"/>
      <c r="J55" s="221"/>
      <c r="K55" s="221"/>
      <c r="L55" s="221"/>
      <c r="M55" s="221"/>
      <c r="N55" s="222"/>
      <c r="O55" s="223"/>
      <c r="P55" s="223"/>
      <c r="Q55" s="223"/>
    </row>
    <row r="56" spans="1:17" s="219" customFormat="1" ht="12" x14ac:dyDescent="0.2">
      <c r="A56" s="232"/>
      <c r="B56" s="233"/>
      <c r="C56" s="234"/>
      <c r="D56" s="235"/>
      <c r="E56" s="235"/>
      <c r="G56" s="220"/>
      <c r="H56" s="221"/>
      <c r="I56" s="221"/>
      <c r="J56" s="221"/>
      <c r="K56" s="221"/>
      <c r="L56" s="221"/>
      <c r="M56" s="221"/>
      <c r="N56" s="222"/>
      <c r="O56" s="223"/>
      <c r="P56" s="223"/>
      <c r="Q56" s="223"/>
    </row>
    <row r="57" spans="1:17" s="219" customFormat="1" ht="12" x14ac:dyDescent="0.2">
      <c r="A57" s="232"/>
      <c r="B57" s="233"/>
      <c r="C57" s="234"/>
      <c r="D57" s="233"/>
      <c r="E57" s="223"/>
      <c r="G57" s="220"/>
      <c r="H57" s="221"/>
      <c r="I57" s="221"/>
      <c r="J57" s="221"/>
      <c r="K57" s="221"/>
      <c r="L57" s="221"/>
      <c r="M57" s="221"/>
      <c r="N57" s="222"/>
      <c r="O57" s="223"/>
      <c r="P57" s="223"/>
      <c r="Q57" s="223"/>
    </row>
    <row r="58" spans="1:17" s="219" customFormat="1" ht="12" x14ac:dyDescent="0.2">
      <c r="A58" s="232"/>
      <c r="B58" s="233"/>
      <c r="C58" s="234"/>
      <c r="D58" s="223"/>
      <c r="E58" s="233"/>
      <c r="F58" s="223"/>
      <c r="G58" s="220"/>
      <c r="H58" s="221"/>
      <c r="I58" s="221"/>
      <c r="J58" s="221"/>
      <c r="K58" s="221"/>
      <c r="L58" s="221"/>
      <c r="M58" s="221"/>
      <c r="N58" s="222"/>
      <c r="O58" s="223"/>
      <c r="P58" s="223"/>
      <c r="Q58" s="223"/>
    </row>
  </sheetData>
  <printOptions gridLines="1"/>
  <pageMargins left="0.7" right="0.7" top="0.75" bottom="0.75" header="0.3" footer="0.3"/>
  <pageSetup orientation="landscape" horizontalDpi="0" verticalDpi="0" r:id="rId1"/>
  <headerFooter>
    <oddHeader>&amp;CWWNPOA 2015 ACTUAL AND 2016 BUDGET</oddHeader>
    <oddFooter>&amp;L&amp;P of &amp;N&amp;C&amp;D&amp;R&amp;F</oddFooter>
  </headerFooter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93"/>
  <sheetViews>
    <sheetView workbookViewId="0">
      <pane ySplit="2" topLeftCell="A3" activePane="bottomLeft" state="frozen"/>
      <selection pane="bottomLeft" activeCell="B4" sqref="B4:F4"/>
    </sheetView>
  </sheetViews>
  <sheetFormatPr defaultColWidth="9" defaultRowHeight="12.75" x14ac:dyDescent="0.2"/>
  <cols>
    <col min="1" max="1" width="9.5703125" style="120" customWidth="1"/>
    <col min="2" max="2" width="28" style="44" customWidth="1"/>
    <col min="3" max="3" width="22.7109375" style="44" customWidth="1"/>
    <col min="4" max="4" width="7.140625" style="152" customWidth="1"/>
    <col min="5" max="5" width="11.7109375" style="49" customWidth="1"/>
    <col min="6" max="6" width="10.140625" style="70" customWidth="1"/>
    <col min="7" max="7" width="11.85546875" style="70" customWidth="1"/>
    <col min="8" max="8" width="16.5703125" style="2" customWidth="1"/>
    <col min="9" max="9" width="8.42578125" style="2" customWidth="1"/>
    <col min="10" max="10" width="0.42578125" style="2" customWidth="1"/>
    <col min="11" max="11" width="9" style="2"/>
    <col min="12" max="12" width="9" style="137"/>
    <col min="13" max="16384" width="9" style="2"/>
  </cols>
  <sheetData>
    <row r="1" spans="1:12" x14ac:dyDescent="0.2">
      <c r="B1" s="44" t="s">
        <v>91</v>
      </c>
      <c r="H1" s="3"/>
      <c r="L1" s="137">
        <f>SUM(F13:F16)</f>
        <v>78.59</v>
      </c>
    </row>
    <row r="2" spans="1:12" ht="21.75" customHeight="1" x14ac:dyDescent="0.2">
      <c r="A2" s="33" t="s">
        <v>0</v>
      </c>
      <c r="B2" s="16" t="s">
        <v>1</v>
      </c>
      <c r="C2" s="16" t="s">
        <v>2</v>
      </c>
      <c r="D2" s="156" t="s">
        <v>3</v>
      </c>
      <c r="E2" s="49" t="s">
        <v>4</v>
      </c>
      <c r="F2" s="70" t="s">
        <v>5</v>
      </c>
      <c r="G2" s="70" t="s">
        <v>6</v>
      </c>
      <c r="H2" s="2" t="s">
        <v>14</v>
      </c>
    </row>
    <row r="3" spans="1:12" ht="12.75" customHeight="1" x14ac:dyDescent="0.2">
      <c r="A3" s="33"/>
      <c r="B3" s="16"/>
      <c r="C3" s="16"/>
      <c r="D3" s="156"/>
      <c r="G3" s="70">
        <f>SUM('JANUARY '!G32)</f>
        <v>18204.389999999996</v>
      </c>
    </row>
    <row r="4" spans="1:12" ht="15" customHeight="1" x14ac:dyDescent="0.2">
      <c r="A4" s="33">
        <v>42039</v>
      </c>
      <c r="B4" s="44" t="s">
        <v>106</v>
      </c>
      <c r="C4" s="44" t="s">
        <v>107</v>
      </c>
      <c r="F4" s="70">
        <v>1050</v>
      </c>
      <c r="G4" s="48">
        <f>SUM(G3+E4-F4)</f>
        <v>17154.389999999996</v>
      </c>
      <c r="H4" s="2" t="s">
        <v>51</v>
      </c>
    </row>
    <row r="5" spans="1:12" x14ac:dyDescent="0.2">
      <c r="A5" s="120">
        <v>42037</v>
      </c>
      <c r="B5" s="63" t="s">
        <v>108</v>
      </c>
      <c r="C5" s="58" t="s">
        <v>40</v>
      </c>
      <c r="D5" s="151"/>
      <c r="E5" s="135"/>
      <c r="F5" s="70">
        <v>181.66</v>
      </c>
      <c r="G5" s="48">
        <f t="shared" ref="G5:G32" si="0">SUM(G4+E5-F5)</f>
        <v>16972.729999999996</v>
      </c>
      <c r="H5" s="18" t="s">
        <v>17</v>
      </c>
    </row>
    <row r="6" spans="1:12" x14ac:dyDescent="0.2">
      <c r="A6" s="120">
        <v>42037</v>
      </c>
      <c r="B6" s="62" t="s">
        <v>109</v>
      </c>
      <c r="C6" s="58" t="s">
        <v>70</v>
      </c>
      <c r="D6" s="151" t="s">
        <v>12</v>
      </c>
      <c r="E6" s="135"/>
      <c r="F6" s="70">
        <v>69.36</v>
      </c>
      <c r="G6" s="48">
        <f t="shared" si="0"/>
        <v>16903.369999999995</v>
      </c>
      <c r="H6" s="18" t="s">
        <v>17</v>
      </c>
    </row>
    <row r="7" spans="1:12" x14ac:dyDescent="0.2">
      <c r="A7" s="120">
        <v>42037</v>
      </c>
      <c r="B7" s="62"/>
      <c r="C7" s="58" t="s">
        <v>40</v>
      </c>
      <c r="D7" s="151"/>
      <c r="E7" s="135"/>
      <c r="F7" s="70">
        <v>10.07</v>
      </c>
      <c r="G7" s="48">
        <f t="shared" si="0"/>
        <v>16893.299999999996</v>
      </c>
      <c r="H7" s="18" t="s">
        <v>17</v>
      </c>
    </row>
    <row r="8" spans="1:12" x14ac:dyDescent="0.2">
      <c r="A8" s="120">
        <v>42037</v>
      </c>
      <c r="B8" s="63" t="s">
        <v>49</v>
      </c>
      <c r="C8" s="58" t="s">
        <v>69</v>
      </c>
      <c r="D8" s="151" t="s">
        <v>12</v>
      </c>
      <c r="E8" s="135"/>
      <c r="F8" s="70">
        <v>42</v>
      </c>
      <c r="G8" s="48">
        <f t="shared" si="0"/>
        <v>16851.299999999996</v>
      </c>
      <c r="H8" s="2" t="s">
        <v>49</v>
      </c>
    </row>
    <row r="9" spans="1:12" x14ac:dyDescent="0.2">
      <c r="A9" s="120">
        <v>42037</v>
      </c>
      <c r="B9" s="63" t="s">
        <v>4</v>
      </c>
      <c r="C9" s="58" t="s">
        <v>18</v>
      </c>
      <c r="D9" s="151"/>
      <c r="E9" s="135">
        <v>1740</v>
      </c>
      <c r="F9" s="48"/>
      <c r="G9" s="48">
        <f t="shared" si="0"/>
        <v>18591.299999999996</v>
      </c>
      <c r="H9" s="2" t="s">
        <v>4</v>
      </c>
    </row>
    <row r="10" spans="1:12" s="38" customFormat="1" x14ac:dyDescent="0.2">
      <c r="A10" s="120">
        <v>42038</v>
      </c>
      <c r="B10" s="62" t="s">
        <v>23</v>
      </c>
      <c r="C10" s="58" t="s">
        <v>10</v>
      </c>
      <c r="D10" s="151" t="s">
        <v>12</v>
      </c>
      <c r="E10" s="135"/>
      <c r="F10" s="70">
        <v>29.15</v>
      </c>
      <c r="G10" s="48">
        <f t="shared" si="0"/>
        <v>18562.149999999994</v>
      </c>
      <c r="H10" s="130" t="s">
        <v>45</v>
      </c>
      <c r="I10" s="6"/>
      <c r="L10" s="6"/>
    </row>
    <row r="11" spans="1:12" s="38" customFormat="1" x14ac:dyDescent="0.2">
      <c r="A11" s="120">
        <v>42038</v>
      </c>
      <c r="B11" s="62" t="s">
        <v>24</v>
      </c>
      <c r="C11" s="58" t="s">
        <v>10</v>
      </c>
      <c r="D11" s="151" t="s">
        <v>12</v>
      </c>
      <c r="E11" s="135"/>
      <c r="F11" s="70">
        <v>28.52</v>
      </c>
      <c r="G11" s="48">
        <f t="shared" si="0"/>
        <v>18533.629999999994</v>
      </c>
      <c r="H11" s="130" t="s">
        <v>45</v>
      </c>
      <c r="I11" s="6"/>
      <c r="L11" s="6"/>
    </row>
    <row r="12" spans="1:12" s="38" customFormat="1" x14ac:dyDescent="0.2">
      <c r="A12" s="120">
        <v>42038</v>
      </c>
      <c r="B12" s="62" t="s">
        <v>22</v>
      </c>
      <c r="C12" s="58" t="s">
        <v>10</v>
      </c>
      <c r="D12" s="151" t="s">
        <v>12</v>
      </c>
      <c r="E12" s="135"/>
      <c r="F12" s="70">
        <v>27.85</v>
      </c>
      <c r="G12" s="48">
        <f t="shared" si="0"/>
        <v>18505.779999999995</v>
      </c>
      <c r="H12" s="130" t="s">
        <v>45</v>
      </c>
      <c r="I12" s="2"/>
      <c r="J12" s="2"/>
      <c r="L12" s="6"/>
    </row>
    <row r="13" spans="1:12" s="38" customFormat="1" x14ac:dyDescent="0.2">
      <c r="A13" s="120">
        <v>42038</v>
      </c>
      <c r="B13" s="62" t="s">
        <v>25</v>
      </c>
      <c r="C13" s="58" t="s">
        <v>10</v>
      </c>
      <c r="D13" s="151" t="s">
        <v>12</v>
      </c>
      <c r="E13" s="135"/>
      <c r="F13" s="70">
        <v>27.85</v>
      </c>
      <c r="G13" s="48">
        <f t="shared" si="0"/>
        <v>18477.929999999997</v>
      </c>
      <c r="H13" s="130" t="s">
        <v>45</v>
      </c>
      <c r="I13" s="2"/>
      <c r="J13" s="2"/>
      <c r="L13" s="6"/>
    </row>
    <row r="14" spans="1:12" x14ac:dyDescent="0.2">
      <c r="A14" s="120">
        <v>42041</v>
      </c>
      <c r="B14" s="63" t="s">
        <v>4</v>
      </c>
      <c r="C14" s="58" t="s">
        <v>18</v>
      </c>
      <c r="D14" s="151"/>
      <c r="E14" s="135">
        <v>1595</v>
      </c>
      <c r="F14" s="48"/>
      <c r="G14" s="48">
        <f t="shared" si="0"/>
        <v>20072.929999999997</v>
      </c>
      <c r="H14" s="2" t="s">
        <v>4</v>
      </c>
    </row>
    <row r="15" spans="1:12" x14ac:dyDescent="0.2">
      <c r="A15" s="120">
        <v>42053</v>
      </c>
      <c r="B15" s="63">
        <v>250101053901</v>
      </c>
      <c r="C15" s="58" t="s">
        <v>9</v>
      </c>
      <c r="D15" s="151" t="s">
        <v>12</v>
      </c>
      <c r="E15" s="135"/>
      <c r="F15" s="70">
        <v>25.37</v>
      </c>
      <c r="G15" s="48">
        <f t="shared" si="0"/>
        <v>20047.559999999998</v>
      </c>
      <c r="H15" s="2" t="s">
        <v>38</v>
      </c>
    </row>
    <row r="16" spans="1:12" x14ac:dyDescent="0.2">
      <c r="A16" s="120">
        <v>42053</v>
      </c>
      <c r="B16" s="63">
        <v>250101104739</v>
      </c>
      <c r="C16" s="58" t="s">
        <v>9</v>
      </c>
      <c r="D16" s="151" t="s">
        <v>12</v>
      </c>
      <c r="E16" s="135"/>
      <c r="F16" s="70">
        <v>25.37</v>
      </c>
      <c r="G16" s="48">
        <f t="shared" si="0"/>
        <v>20022.189999999999</v>
      </c>
      <c r="H16" s="2" t="s">
        <v>38</v>
      </c>
    </row>
    <row r="17" spans="1:12 16384:16384" x14ac:dyDescent="0.2">
      <c r="A17" s="120">
        <v>42053</v>
      </c>
      <c r="B17" s="63">
        <v>250101104740</v>
      </c>
      <c r="C17" s="58" t="s">
        <v>9</v>
      </c>
      <c r="D17" s="151" t="s">
        <v>12</v>
      </c>
      <c r="E17" s="135"/>
      <c r="F17" s="70">
        <v>25.37</v>
      </c>
      <c r="G17" s="48">
        <f t="shared" si="0"/>
        <v>19996.82</v>
      </c>
      <c r="H17" s="2" t="s">
        <v>38</v>
      </c>
    </row>
    <row r="18" spans="1:12 16384:16384" x14ac:dyDescent="0.2">
      <c r="A18" s="120">
        <v>42053</v>
      </c>
      <c r="B18" s="63">
        <v>250101104741</v>
      </c>
      <c r="C18" s="58" t="s">
        <v>9</v>
      </c>
      <c r="D18" s="151" t="s">
        <v>12</v>
      </c>
      <c r="E18" s="135"/>
      <c r="F18" s="70">
        <v>25.37</v>
      </c>
      <c r="G18" s="48">
        <f t="shared" si="0"/>
        <v>19971.45</v>
      </c>
      <c r="H18" s="2" t="s">
        <v>38</v>
      </c>
    </row>
    <row r="19" spans="1:12 16384:16384" x14ac:dyDescent="0.2">
      <c r="A19" s="120">
        <v>42044</v>
      </c>
      <c r="B19" s="62" t="s">
        <v>4</v>
      </c>
      <c r="C19" s="58" t="s">
        <v>18</v>
      </c>
      <c r="D19" s="151"/>
      <c r="E19" s="135">
        <v>290</v>
      </c>
      <c r="G19" s="48">
        <f t="shared" si="0"/>
        <v>20261.45</v>
      </c>
      <c r="H19" s="2" t="s">
        <v>4</v>
      </c>
      <c r="XFD19" s="2">
        <f>SUM(E19:XFC19)</f>
        <v>20551.45</v>
      </c>
    </row>
    <row r="20" spans="1:12 16384:16384" ht="13.5" customHeight="1" x14ac:dyDescent="0.2">
      <c r="A20" s="120">
        <v>42044</v>
      </c>
      <c r="B20" s="62" t="s">
        <v>4</v>
      </c>
      <c r="C20" s="58" t="s">
        <v>18</v>
      </c>
      <c r="D20" s="151"/>
      <c r="E20" s="135">
        <v>815</v>
      </c>
      <c r="G20" s="48">
        <f t="shared" si="0"/>
        <v>21076.45</v>
      </c>
      <c r="H20" s="2" t="s">
        <v>4</v>
      </c>
    </row>
    <row r="21" spans="1:12 16384:16384" x14ac:dyDescent="0.2">
      <c r="A21" s="120">
        <v>42036</v>
      </c>
      <c r="B21" s="63" t="s">
        <v>54</v>
      </c>
      <c r="C21" s="58" t="s">
        <v>53</v>
      </c>
      <c r="D21" s="151">
        <v>1884</v>
      </c>
      <c r="E21" s="135"/>
      <c r="F21" s="70">
        <v>150</v>
      </c>
      <c r="G21" s="48">
        <f t="shared" si="0"/>
        <v>20926.45</v>
      </c>
      <c r="H21" s="24" t="s">
        <v>240</v>
      </c>
    </row>
    <row r="22" spans="1:12 16384:16384" s="38" customFormat="1" x14ac:dyDescent="0.2">
      <c r="A22" s="41">
        <v>42037</v>
      </c>
      <c r="B22" s="63" t="s">
        <v>56</v>
      </c>
      <c r="C22" s="58" t="s">
        <v>57</v>
      </c>
      <c r="D22" s="151" t="s">
        <v>12</v>
      </c>
      <c r="E22" s="136"/>
      <c r="F22" s="70">
        <v>33.6</v>
      </c>
      <c r="G22" s="48">
        <f t="shared" si="0"/>
        <v>20892.850000000002</v>
      </c>
      <c r="H22" s="18" t="s">
        <v>65</v>
      </c>
      <c r="I22" s="6"/>
      <c r="L22" s="6"/>
    </row>
    <row r="23" spans="1:12 16384:16384" s="38" customFormat="1" x14ac:dyDescent="0.2">
      <c r="A23" s="41">
        <v>42046</v>
      </c>
      <c r="B23" s="63" t="s">
        <v>4</v>
      </c>
      <c r="C23" s="58" t="s">
        <v>18</v>
      </c>
      <c r="D23" s="151"/>
      <c r="E23" s="136">
        <v>145</v>
      </c>
      <c r="F23" s="70"/>
      <c r="G23" s="48">
        <f t="shared" si="0"/>
        <v>21037.850000000002</v>
      </c>
      <c r="H23" s="22" t="s">
        <v>4</v>
      </c>
      <c r="I23" s="6"/>
      <c r="L23" s="6"/>
    </row>
    <row r="24" spans="1:12 16384:16384" s="38" customFormat="1" x14ac:dyDescent="0.2">
      <c r="A24" s="41">
        <v>42052</v>
      </c>
      <c r="B24" s="63" t="s">
        <v>105</v>
      </c>
      <c r="C24" s="58" t="s">
        <v>18</v>
      </c>
      <c r="D24" s="151"/>
      <c r="E24" s="136">
        <v>1310</v>
      </c>
      <c r="F24" s="70"/>
      <c r="G24" s="48">
        <f t="shared" si="0"/>
        <v>22347.850000000002</v>
      </c>
      <c r="H24" s="22" t="s">
        <v>4</v>
      </c>
      <c r="I24" s="6"/>
      <c r="L24" s="6"/>
    </row>
    <row r="25" spans="1:12 16384:16384" s="38" customFormat="1" x14ac:dyDescent="0.2">
      <c r="A25" s="41">
        <v>42054</v>
      </c>
      <c r="B25" s="63" t="s">
        <v>4</v>
      </c>
      <c r="C25" s="58" t="s">
        <v>18</v>
      </c>
      <c r="D25" s="151"/>
      <c r="E25" s="136">
        <v>295</v>
      </c>
      <c r="F25" s="70"/>
      <c r="G25" s="48">
        <f t="shared" si="0"/>
        <v>22642.850000000002</v>
      </c>
      <c r="H25" s="22" t="s">
        <v>4</v>
      </c>
      <c r="I25" s="6"/>
      <c r="L25" s="6"/>
    </row>
    <row r="26" spans="1:12 16384:16384" s="38" customFormat="1" x14ac:dyDescent="0.2">
      <c r="A26" s="41">
        <v>42054</v>
      </c>
      <c r="B26" s="63"/>
      <c r="C26" s="58" t="s">
        <v>118</v>
      </c>
      <c r="D26" s="151"/>
      <c r="E26" s="136"/>
      <c r="F26" s="70">
        <v>9.61</v>
      </c>
      <c r="G26" s="48">
        <f t="shared" si="0"/>
        <v>22633.24</v>
      </c>
      <c r="H26" s="20" t="s">
        <v>17</v>
      </c>
      <c r="I26" s="6"/>
      <c r="L26" s="6"/>
    </row>
    <row r="27" spans="1:12 16384:16384" s="38" customFormat="1" x14ac:dyDescent="0.2">
      <c r="A27" s="41">
        <v>42058</v>
      </c>
      <c r="B27" s="63" t="s">
        <v>4</v>
      </c>
      <c r="C27" s="58" t="s">
        <v>18</v>
      </c>
      <c r="D27" s="151"/>
      <c r="E27" s="136">
        <v>667.5</v>
      </c>
      <c r="F27" s="70"/>
      <c r="G27" s="48">
        <f t="shared" si="0"/>
        <v>23300.74</v>
      </c>
      <c r="H27" s="22" t="s">
        <v>4</v>
      </c>
      <c r="I27" s="6"/>
      <c r="L27" s="6"/>
    </row>
    <row r="28" spans="1:12 16384:16384" s="38" customFormat="1" x14ac:dyDescent="0.2">
      <c r="A28" s="41">
        <v>42058</v>
      </c>
      <c r="B28" s="63" t="s">
        <v>4</v>
      </c>
      <c r="C28" s="58" t="s">
        <v>18</v>
      </c>
      <c r="D28" s="151"/>
      <c r="E28" s="136">
        <v>386</v>
      </c>
      <c r="F28" s="70"/>
      <c r="G28" s="48">
        <f t="shared" si="0"/>
        <v>23686.74</v>
      </c>
      <c r="H28" s="22" t="s">
        <v>4</v>
      </c>
      <c r="I28" s="6"/>
      <c r="L28" s="6"/>
    </row>
    <row r="29" spans="1:12 16384:16384" s="38" customFormat="1" x14ac:dyDescent="0.2">
      <c r="A29" s="41">
        <v>42060</v>
      </c>
      <c r="B29" s="63" t="s">
        <v>111</v>
      </c>
      <c r="C29" s="58" t="s">
        <v>18</v>
      </c>
      <c r="D29" s="151"/>
      <c r="E29" s="136"/>
      <c r="F29" s="70">
        <v>3.79</v>
      </c>
      <c r="G29" s="48">
        <f t="shared" si="0"/>
        <v>23682.95</v>
      </c>
      <c r="H29" s="18" t="s">
        <v>17</v>
      </c>
      <c r="I29" s="6"/>
      <c r="L29" s="6"/>
    </row>
    <row r="30" spans="1:12 16384:16384" s="38" customFormat="1" x14ac:dyDescent="0.2">
      <c r="A30" s="41">
        <v>42060</v>
      </c>
      <c r="B30" s="63" t="s">
        <v>112</v>
      </c>
      <c r="C30" s="58" t="s">
        <v>113</v>
      </c>
      <c r="D30" s="151"/>
      <c r="E30" s="136"/>
      <c r="F30" s="70">
        <v>3</v>
      </c>
      <c r="G30" s="48">
        <f t="shared" si="0"/>
        <v>23679.95</v>
      </c>
      <c r="H30" s="18" t="s">
        <v>13</v>
      </c>
      <c r="I30" s="6"/>
      <c r="L30" s="6"/>
    </row>
    <row r="31" spans="1:12 16384:16384" s="38" customFormat="1" x14ac:dyDescent="0.2">
      <c r="A31" s="41">
        <v>42060</v>
      </c>
      <c r="B31" s="63" t="s">
        <v>115</v>
      </c>
      <c r="C31" s="58" t="s">
        <v>114</v>
      </c>
      <c r="D31" s="151">
        <v>1886</v>
      </c>
      <c r="E31" s="136"/>
      <c r="F31" s="70">
        <v>26</v>
      </c>
      <c r="G31" s="48">
        <f t="shared" si="0"/>
        <v>23653.95</v>
      </c>
      <c r="H31" s="18" t="s">
        <v>13</v>
      </c>
      <c r="I31" s="6"/>
      <c r="L31" s="6"/>
    </row>
    <row r="32" spans="1:12 16384:16384" s="38" customFormat="1" x14ac:dyDescent="0.2">
      <c r="A32" s="41">
        <v>42062</v>
      </c>
      <c r="B32" s="63" t="s">
        <v>4</v>
      </c>
      <c r="C32" s="58" t="s">
        <v>18</v>
      </c>
      <c r="D32" s="151"/>
      <c r="E32" s="136">
        <v>870</v>
      </c>
      <c r="F32" s="70"/>
      <c r="G32" s="48">
        <f t="shared" si="0"/>
        <v>24523.95</v>
      </c>
      <c r="H32" s="130" t="s">
        <v>4</v>
      </c>
      <c r="I32" s="6"/>
      <c r="L32" s="6"/>
    </row>
    <row r="33" spans="2:7" x14ac:dyDescent="0.2">
      <c r="B33" s="12" t="s">
        <v>15</v>
      </c>
      <c r="C33" s="44" t="s">
        <v>110</v>
      </c>
      <c r="D33" s="69"/>
      <c r="E33" s="135">
        <f>SUM(E4:E32)</f>
        <v>8113.5</v>
      </c>
      <c r="F33" s="135">
        <f>SUM(F4:F32)</f>
        <v>1793.9399999999991</v>
      </c>
      <c r="G33" s="48">
        <f>SUM(G3+E33-F33)</f>
        <v>24523.949999999997</v>
      </c>
    </row>
    <row r="34" spans="2:7" x14ac:dyDescent="0.2">
      <c r="B34" s="12" t="s">
        <v>41</v>
      </c>
      <c r="D34" s="69"/>
      <c r="E34" s="135">
        <v>8113.5</v>
      </c>
      <c r="F34" s="48">
        <v>1943.94</v>
      </c>
      <c r="G34" s="48"/>
    </row>
    <row r="35" spans="2:7" x14ac:dyDescent="0.2">
      <c r="B35" s="131" t="s">
        <v>7</v>
      </c>
      <c r="C35" s="41"/>
      <c r="E35" s="135">
        <f>SUM(E33-E34)</f>
        <v>0</v>
      </c>
      <c r="F35" s="134">
        <f>SUM(F33-F34)</f>
        <v>-150.00000000000091</v>
      </c>
      <c r="G35" s="134">
        <f>SUM(G33-G34)</f>
        <v>24523.949999999997</v>
      </c>
    </row>
    <row r="36" spans="2:7" x14ac:dyDescent="0.2">
      <c r="B36" s="12"/>
      <c r="D36" s="69"/>
      <c r="E36" s="135"/>
      <c r="F36" s="48"/>
    </row>
    <row r="38" spans="2:7" x14ac:dyDescent="0.2">
      <c r="B38" s="12"/>
      <c r="C38" s="68" t="s">
        <v>17</v>
      </c>
      <c r="D38" s="69"/>
      <c r="E38" s="135"/>
      <c r="F38" s="48">
        <f>SUM(F5+F6+F7+F26+F29)</f>
        <v>274.49</v>
      </c>
    </row>
    <row r="39" spans="2:7" x14ac:dyDescent="0.2">
      <c r="B39" s="12"/>
      <c r="C39" s="68" t="s">
        <v>26</v>
      </c>
      <c r="D39" s="69"/>
      <c r="E39" s="135"/>
      <c r="F39" s="48"/>
    </row>
    <row r="40" spans="2:7" x14ac:dyDescent="0.2">
      <c r="B40" s="12"/>
      <c r="C40" s="68" t="s">
        <v>20</v>
      </c>
      <c r="D40" s="69"/>
      <c r="E40" s="135"/>
      <c r="F40" s="48">
        <f>SUM(F10:F13)</f>
        <v>113.37</v>
      </c>
    </row>
    <row r="41" spans="2:7" x14ac:dyDescent="0.2">
      <c r="B41" s="12"/>
      <c r="C41" s="68" t="s">
        <v>19</v>
      </c>
      <c r="D41" s="69"/>
      <c r="E41" s="135"/>
      <c r="F41" s="48"/>
    </row>
    <row r="42" spans="2:7" x14ac:dyDescent="0.2">
      <c r="B42" s="12"/>
      <c r="C42" s="68" t="s">
        <v>21</v>
      </c>
      <c r="D42" s="69"/>
      <c r="E42" s="135"/>
      <c r="F42" s="48"/>
    </row>
    <row r="43" spans="2:7" x14ac:dyDescent="0.2">
      <c r="B43" s="12"/>
      <c r="C43" s="68" t="s">
        <v>27</v>
      </c>
      <c r="D43" s="69"/>
      <c r="E43" s="135"/>
      <c r="F43" s="48">
        <f>SUM(F4)</f>
        <v>1050</v>
      </c>
    </row>
    <row r="44" spans="2:7" x14ac:dyDescent="0.2">
      <c r="C44" s="68" t="s">
        <v>28</v>
      </c>
      <c r="D44" s="69"/>
      <c r="E44" s="135"/>
      <c r="F44" s="48"/>
    </row>
    <row r="45" spans="2:7" x14ac:dyDescent="0.2">
      <c r="C45" s="68" t="s">
        <v>13</v>
      </c>
      <c r="D45" s="69"/>
      <c r="E45" s="135"/>
      <c r="F45" s="48">
        <f>SUM(F30:F31)</f>
        <v>29</v>
      </c>
    </row>
    <row r="46" spans="2:7" x14ac:dyDescent="0.2">
      <c r="C46" s="68" t="s">
        <v>29</v>
      </c>
      <c r="D46" s="69"/>
      <c r="E46" s="135"/>
      <c r="F46" s="48">
        <f>SUM(F21)</f>
        <v>150</v>
      </c>
    </row>
    <row r="47" spans="2:7" x14ac:dyDescent="0.2">
      <c r="C47" s="68" t="s">
        <v>30</v>
      </c>
      <c r="D47" s="69"/>
      <c r="E47" s="135"/>
      <c r="F47" s="48"/>
    </row>
    <row r="48" spans="2:7" x14ac:dyDescent="0.2">
      <c r="C48" s="68" t="s">
        <v>31</v>
      </c>
      <c r="D48" s="69"/>
      <c r="E48" s="135"/>
      <c r="F48" s="48"/>
    </row>
    <row r="49" spans="3:6" x14ac:dyDescent="0.2">
      <c r="C49" s="68" t="s">
        <v>76</v>
      </c>
      <c r="D49" s="69"/>
      <c r="E49" s="135"/>
      <c r="F49" s="48"/>
    </row>
    <row r="50" spans="3:6" x14ac:dyDescent="0.2">
      <c r="C50" s="68" t="s">
        <v>32</v>
      </c>
      <c r="D50" s="69"/>
      <c r="E50" s="135"/>
      <c r="F50" s="48"/>
    </row>
    <row r="51" spans="3:6" x14ac:dyDescent="0.2">
      <c r="C51" s="68" t="s">
        <v>33</v>
      </c>
      <c r="D51" s="69"/>
      <c r="E51" s="135"/>
      <c r="F51" s="48"/>
    </row>
    <row r="52" spans="3:6" x14ac:dyDescent="0.2">
      <c r="C52" s="68" t="s">
        <v>34</v>
      </c>
      <c r="D52" s="69"/>
      <c r="E52" s="135"/>
      <c r="F52" s="48">
        <f>SUM(F8)</f>
        <v>42</v>
      </c>
    </row>
    <row r="53" spans="3:6" x14ac:dyDescent="0.2">
      <c r="C53" s="68" t="s">
        <v>61</v>
      </c>
      <c r="D53" s="69"/>
      <c r="E53" s="135"/>
      <c r="F53" s="48">
        <f>SUM(F22)</f>
        <v>33.6</v>
      </c>
    </row>
    <row r="54" spans="3:6" x14ac:dyDescent="0.2">
      <c r="C54" s="150" t="s">
        <v>35</v>
      </c>
      <c r="D54" s="69"/>
      <c r="E54" s="135"/>
      <c r="F54" s="48">
        <f>SUM(F15:F18)</f>
        <v>101.48</v>
      </c>
    </row>
    <row r="55" spans="3:6" x14ac:dyDescent="0.2">
      <c r="C55" s="44" t="s">
        <v>36</v>
      </c>
      <c r="D55" s="69"/>
      <c r="E55" s="135"/>
      <c r="F55" s="48"/>
    </row>
    <row r="56" spans="3:6" x14ac:dyDescent="0.2">
      <c r="C56" s="44" t="s">
        <v>8</v>
      </c>
      <c r="D56" s="69"/>
      <c r="E56" s="135"/>
      <c r="F56" s="48">
        <f>SUM(F38:F55)</f>
        <v>1793.94</v>
      </c>
    </row>
    <row r="93" spans="4:6" x14ac:dyDescent="0.2">
      <c r="D93" s="69"/>
      <c r="E93" s="135"/>
      <c r="F93" s="48"/>
    </row>
  </sheetData>
  <sortState ref="A5:XFD22">
    <sortCondition ref="A5"/>
  </sortState>
  <printOptions headings="1" gridLines="1"/>
  <pageMargins left="0.74791666666666701" right="0.74791666666666701" top="0.98402777777777795" bottom="1.15069444444444" header="0.51180555555555596" footer="0.98402777777777795"/>
  <pageSetup firstPageNumber="0" orientation="landscape" horizontalDpi="300" verticalDpi="300" r:id="rId1"/>
  <headerFooter alignWithMargins="0">
    <oddHeader xml:space="preserve">&amp;CFEBRUARY 2013
</oddHeader>
    <oddFooter>&amp;L&amp;"Times New Roman,Regular"&amp;12&amp;F&amp;C&amp;P OF &amp;N&amp;R&amp;"Times New Roman,Regular"&amp;12&amp;D</oddFooter>
  </headerFooter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pane ySplit="2" topLeftCell="A18" activePane="bottomLeft" state="frozen"/>
      <selection pane="bottomLeft" activeCell="B29" sqref="B29:F29"/>
    </sheetView>
  </sheetViews>
  <sheetFormatPr defaultColWidth="9" defaultRowHeight="15" customHeight="1" x14ac:dyDescent="0.2"/>
  <cols>
    <col min="1" max="1" width="9.28515625" style="120" customWidth="1"/>
    <col min="2" max="2" width="27.140625" style="28" customWidth="1"/>
    <col min="3" max="3" width="19.42578125" style="44" customWidth="1"/>
    <col min="4" max="4" width="9.85546875" style="155" customWidth="1"/>
    <col min="5" max="5" width="12.140625" style="32" customWidth="1"/>
    <col min="6" max="6" width="13.140625" style="51" customWidth="1"/>
    <col min="7" max="7" width="11.7109375" style="51" customWidth="1"/>
    <col min="8" max="8" width="16.5703125" style="2" customWidth="1"/>
    <col min="9" max="16384" width="9" style="2"/>
  </cols>
  <sheetData>
    <row r="1" spans="1:9" ht="15" customHeight="1" x14ac:dyDescent="0.2">
      <c r="A1" s="86"/>
      <c r="B1" s="53" t="s">
        <v>92</v>
      </c>
      <c r="C1" s="74"/>
      <c r="D1" s="153"/>
      <c r="F1" s="70"/>
      <c r="G1" s="70"/>
      <c r="H1" s="30"/>
    </row>
    <row r="2" spans="1:9" ht="21" customHeight="1" x14ac:dyDescent="0.2">
      <c r="A2" s="78" t="s">
        <v>0</v>
      </c>
      <c r="B2" s="13" t="s">
        <v>1</v>
      </c>
      <c r="C2" s="75" t="s">
        <v>2</v>
      </c>
      <c r="D2" s="154" t="s">
        <v>3</v>
      </c>
      <c r="E2" s="32" t="s">
        <v>4</v>
      </c>
      <c r="F2" s="70" t="s">
        <v>5</v>
      </c>
      <c r="G2" s="70" t="s">
        <v>6</v>
      </c>
      <c r="H2" s="2" t="s">
        <v>14</v>
      </c>
    </row>
    <row r="3" spans="1:9" s="30" customFormat="1" ht="15" customHeight="1" x14ac:dyDescent="0.2">
      <c r="A3" s="78"/>
      <c r="B3" s="13"/>
      <c r="C3" s="75"/>
      <c r="D3" s="154"/>
      <c r="E3" s="32"/>
      <c r="F3" s="133"/>
      <c r="G3" s="70">
        <f>SUM('FEBRUARY '!G33)</f>
        <v>24523.949999999997</v>
      </c>
    </row>
    <row r="4" spans="1:9" s="30" customFormat="1" ht="15" customHeight="1" x14ac:dyDescent="0.2">
      <c r="A4" s="86">
        <v>42065</v>
      </c>
      <c r="B4" s="93" t="s">
        <v>56</v>
      </c>
      <c r="C4" s="89" t="s">
        <v>57</v>
      </c>
      <c r="D4" s="157"/>
      <c r="E4" s="136"/>
      <c r="F4" s="70">
        <v>33.6</v>
      </c>
      <c r="G4" s="70">
        <f>SUM(G3+E4-F4)</f>
        <v>24490.35</v>
      </c>
      <c r="H4" s="30" t="s">
        <v>65</v>
      </c>
    </row>
    <row r="5" spans="1:9" s="30" customFormat="1" ht="15" customHeight="1" x14ac:dyDescent="0.2">
      <c r="A5" s="86">
        <v>42066</v>
      </c>
      <c r="B5" s="92" t="s">
        <v>23</v>
      </c>
      <c r="C5" s="89" t="s">
        <v>10</v>
      </c>
      <c r="D5" s="157" t="s">
        <v>12</v>
      </c>
      <c r="E5" s="135"/>
      <c r="F5" s="70">
        <v>28.39</v>
      </c>
      <c r="G5" s="70">
        <f>SUM(G4+E5-F5)</f>
        <v>24461.96</v>
      </c>
      <c r="H5" s="30" t="s">
        <v>45</v>
      </c>
      <c r="I5" s="110"/>
    </row>
    <row r="6" spans="1:9" s="30" customFormat="1" ht="15" customHeight="1" x14ac:dyDescent="0.2">
      <c r="A6" s="86">
        <v>42066</v>
      </c>
      <c r="B6" s="92" t="s">
        <v>24</v>
      </c>
      <c r="C6" s="89" t="s">
        <v>10</v>
      </c>
      <c r="D6" s="157" t="s">
        <v>12</v>
      </c>
      <c r="E6" s="135"/>
      <c r="F6" s="70">
        <v>27.85</v>
      </c>
      <c r="G6" s="70">
        <f>SUM(G5+E6-F6)</f>
        <v>24434.11</v>
      </c>
      <c r="H6" s="149" t="s">
        <v>45</v>
      </c>
      <c r="I6" s="110"/>
    </row>
    <row r="7" spans="1:9" s="30" customFormat="1" ht="15" customHeight="1" x14ac:dyDescent="0.2">
      <c r="A7" s="86">
        <v>42066</v>
      </c>
      <c r="B7" s="92" t="s">
        <v>22</v>
      </c>
      <c r="C7" s="89" t="s">
        <v>10</v>
      </c>
      <c r="D7" s="157" t="s">
        <v>12</v>
      </c>
      <c r="E7" s="135"/>
      <c r="F7" s="70">
        <v>29.15</v>
      </c>
      <c r="G7" s="70">
        <f t="shared" ref="G7:G31" si="0">SUM(G6+E7-F7)</f>
        <v>24404.959999999999</v>
      </c>
      <c r="H7" s="149" t="s">
        <v>45</v>
      </c>
      <c r="I7" s="110"/>
    </row>
    <row r="8" spans="1:9" s="30" customFormat="1" ht="12.75" x14ac:dyDescent="0.2">
      <c r="A8" s="86">
        <v>42066</v>
      </c>
      <c r="B8" s="92" t="s">
        <v>25</v>
      </c>
      <c r="C8" s="89" t="s">
        <v>10</v>
      </c>
      <c r="D8" s="157" t="s">
        <v>12</v>
      </c>
      <c r="E8" s="135"/>
      <c r="F8" s="70">
        <v>69.319999999999993</v>
      </c>
      <c r="G8" s="70">
        <f t="shared" si="0"/>
        <v>24335.64</v>
      </c>
      <c r="H8" s="149" t="s">
        <v>45</v>
      </c>
    </row>
    <row r="9" spans="1:9" s="30" customFormat="1" ht="12.75" x14ac:dyDescent="0.2">
      <c r="A9" s="74">
        <v>42067</v>
      </c>
      <c r="B9" s="93" t="s">
        <v>73</v>
      </c>
      <c r="C9" s="89" t="s">
        <v>120</v>
      </c>
      <c r="D9" s="157"/>
      <c r="E9" s="135"/>
      <c r="F9" s="48">
        <v>2600</v>
      </c>
      <c r="G9" s="70">
        <f t="shared" si="0"/>
        <v>21735.64</v>
      </c>
      <c r="H9" s="30" t="s">
        <v>138</v>
      </c>
    </row>
    <row r="10" spans="1:9" s="30" customFormat="1" ht="12.75" x14ac:dyDescent="0.2">
      <c r="A10" s="74">
        <v>42066</v>
      </c>
      <c r="B10" s="93" t="s">
        <v>119</v>
      </c>
      <c r="C10" s="89" t="s">
        <v>46</v>
      </c>
      <c r="D10" s="157"/>
      <c r="E10" s="135">
        <v>147</v>
      </c>
      <c r="F10" s="48"/>
      <c r="G10" s="70">
        <f t="shared" si="0"/>
        <v>21882.639999999999</v>
      </c>
      <c r="H10" s="30" t="s">
        <v>4</v>
      </c>
    </row>
    <row r="11" spans="1:9" s="30" customFormat="1" ht="10.5" customHeight="1" x14ac:dyDescent="0.2">
      <c r="A11" s="78"/>
      <c r="B11" s="13" t="s">
        <v>74</v>
      </c>
      <c r="C11" s="75" t="s">
        <v>75</v>
      </c>
      <c r="D11" s="154"/>
      <c r="E11" s="32"/>
      <c r="F11" s="70">
        <v>42</v>
      </c>
      <c r="G11" s="70">
        <f t="shared" si="0"/>
        <v>21840.639999999999</v>
      </c>
      <c r="H11" s="30" t="s">
        <v>49</v>
      </c>
    </row>
    <row r="12" spans="1:9" s="30" customFormat="1" ht="13.5" customHeight="1" x14ac:dyDescent="0.2">
      <c r="A12" s="78">
        <v>42081</v>
      </c>
      <c r="B12" s="93">
        <v>250101053901</v>
      </c>
      <c r="C12" s="89" t="s">
        <v>9</v>
      </c>
      <c r="D12" s="157"/>
      <c r="E12" s="135"/>
      <c r="F12" s="70">
        <v>25.37</v>
      </c>
      <c r="G12" s="70">
        <f t="shared" si="0"/>
        <v>21815.27</v>
      </c>
      <c r="H12" s="30" t="s">
        <v>38</v>
      </c>
    </row>
    <row r="13" spans="1:9" s="30" customFormat="1" ht="12.75" x14ac:dyDescent="0.2">
      <c r="A13" s="78">
        <v>42081</v>
      </c>
      <c r="B13" s="93">
        <v>250101104739</v>
      </c>
      <c r="C13" s="89" t="s">
        <v>9</v>
      </c>
      <c r="D13" s="157"/>
      <c r="E13" s="135"/>
      <c r="F13" s="70">
        <v>25.37</v>
      </c>
      <c r="G13" s="70">
        <f t="shared" si="0"/>
        <v>21789.9</v>
      </c>
      <c r="H13" s="30" t="s">
        <v>38</v>
      </c>
    </row>
    <row r="14" spans="1:9" s="30" customFormat="1" ht="12.75" x14ac:dyDescent="0.2">
      <c r="A14" s="78">
        <v>42081</v>
      </c>
      <c r="B14" s="93">
        <v>250101104740</v>
      </c>
      <c r="C14" s="89" t="s">
        <v>9</v>
      </c>
      <c r="D14" s="157"/>
      <c r="E14" s="135"/>
      <c r="F14" s="70">
        <v>25.37</v>
      </c>
      <c r="G14" s="70">
        <f t="shared" si="0"/>
        <v>21764.530000000002</v>
      </c>
      <c r="H14" s="30" t="s">
        <v>38</v>
      </c>
    </row>
    <row r="15" spans="1:9" s="30" customFormat="1" ht="12.75" x14ac:dyDescent="0.2">
      <c r="A15" s="78">
        <v>42081</v>
      </c>
      <c r="B15" s="93">
        <v>250101104741</v>
      </c>
      <c r="C15" s="89" t="s">
        <v>9</v>
      </c>
      <c r="D15" s="157"/>
      <c r="E15" s="135"/>
      <c r="F15" s="70">
        <v>25.37</v>
      </c>
      <c r="G15" s="70">
        <f t="shared" si="0"/>
        <v>21739.160000000003</v>
      </c>
      <c r="H15" s="30" t="s">
        <v>38</v>
      </c>
    </row>
    <row r="16" spans="1:9" s="30" customFormat="1" ht="12.75" x14ac:dyDescent="0.2">
      <c r="A16" s="78">
        <v>42072</v>
      </c>
      <c r="B16" s="93" t="s">
        <v>129</v>
      </c>
      <c r="C16" s="89" t="s">
        <v>130</v>
      </c>
      <c r="D16" s="157">
        <v>1890</v>
      </c>
      <c r="E16" s="135"/>
      <c r="F16" s="70">
        <v>79.8</v>
      </c>
      <c r="G16" s="70">
        <f t="shared" si="0"/>
        <v>21659.360000000004</v>
      </c>
      <c r="H16" s="30" t="s">
        <v>139</v>
      </c>
    </row>
    <row r="17" spans="1:8" s="30" customFormat="1" ht="12.75" x14ac:dyDescent="0.2">
      <c r="A17" s="78">
        <v>42074</v>
      </c>
      <c r="B17" s="93" t="s">
        <v>128</v>
      </c>
      <c r="C17" s="89" t="s">
        <v>124</v>
      </c>
      <c r="D17" s="157" t="s">
        <v>12</v>
      </c>
      <c r="E17" s="135"/>
      <c r="F17" s="70">
        <v>51.46</v>
      </c>
      <c r="G17" s="70">
        <f t="shared" si="0"/>
        <v>21607.900000000005</v>
      </c>
      <c r="H17" s="30" t="s">
        <v>17</v>
      </c>
    </row>
    <row r="18" spans="1:8" s="30" customFormat="1" ht="12.75" x14ac:dyDescent="0.2">
      <c r="A18" s="78">
        <v>42074</v>
      </c>
      <c r="B18" s="93" t="s">
        <v>131</v>
      </c>
      <c r="C18" s="89" t="s">
        <v>130</v>
      </c>
      <c r="D18" s="157">
        <v>1891</v>
      </c>
      <c r="E18" s="135"/>
      <c r="F18" s="70">
        <v>64.98</v>
      </c>
      <c r="G18" s="70">
        <f t="shared" si="0"/>
        <v>21542.920000000006</v>
      </c>
      <c r="H18" s="30" t="s">
        <v>139</v>
      </c>
    </row>
    <row r="19" spans="1:8" s="30" customFormat="1" ht="12.75" x14ac:dyDescent="0.2">
      <c r="A19" s="78">
        <v>42075</v>
      </c>
      <c r="B19" s="93" t="s">
        <v>132</v>
      </c>
      <c r="C19" s="89" t="s">
        <v>133</v>
      </c>
      <c r="D19" s="157">
        <v>1887</v>
      </c>
      <c r="E19" s="135"/>
      <c r="F19" s="70">
        <v>20</v>
      </c>
      <c r="G19" s="70">
        <f t="shared" si="0"/>
        <v>21522.920000000006</v>
      </c>
      <c r="H19" s="30" t="s">
        <v>17</v>
      </c>
    </row>
    <row r="20" spans="1:8" s="30" customFormat="1" ht="12.75" x14ac:dyDescent="0.2">
      <c r="A20" s="78">
        <v>42081</v>
      </c>
      <c r="B20" s="93" t="s">
        <v>125</v>
      </c>
      <c r="C20" s="89"/>
      <c r="D20" s="157" t="s">
        <v>12</v>
      </c>
      <c r="E20" s="135"/>
      <c r="F20" s="70">
        <v>30.28</v>
      </c>
      <c r="G20" s="70">
        <f t="shared" si="0"/>
        <v>21492.640000000007</v>
      </c>
      <c r="H20" s="30" t="s">
        <v>17</v>
      </c>
    </row>
    <row r="21" spans="1:8" s="30" customFormat="1" ht="12.75" x14ac:dyDescent="0.2">
      <c r="A21" s="74">
        <v>42073</v>
      </c>
      <c r="B21" s="93" t="s">
        <v>126</v>
      </c>
      <c r="C21" s="89" t="s">
        <v>18</v>
      </c>
      <c r="D21" s="157"/>
      <c r="E21" s="135">
        <v>710</v>
      </c>
      <c r="F21" s="48"/>
      <c r="G21" s="70">
        <f t="shared" si="0"/>
        <v>22202.640000000007</v>
      </c>
      <c r="H21" s="30" t="s">
        <v>4</v>
      </c>
    </row>
    <row r="22" spans="1:8" s="30" customFormat="1" ht="12.75" x14ac:dyDescent="0.2">
      <c r="A22" s="74">
        <v>42082</v>
      </c>
      <c r="B22" s="93" t="s">
        <v>127</v>
      </c>
      <c r="C22" s="89" t="s">
        <v>59</v>
      </c>
      <c r="D22" s="157"/>
      <c r="E22" s="135"/>
      <c r="F22" s="48">
        <v>34.44</v>
      </c>
      <c r="G22" s="70">
        <f t="shared" si="0"/>
        <v>22168.200000000008</v>
      </c>
      <c r="H22" s="30" t="s">
        <v>17</v>
      </c>
    </row>
    <row r="23" spans="1:8" s="30" customFormat="1" ht="12.75" x14ac:dyDescent="0.2">
      <c r="A23" s="86">
        <v>42065</v>
      </c>
      <c r="B23" s="93" t="s">
        <v>104</v>
      </c>
      <c r="C23" s="89" t="s">
        <v>53</v>
      </c>
      <c r="D23" s="157">
        <v>1888</v>
      </c>
      <c r="E23" s="135"/>
      <c r="F23" s="70">
        <v>150</v>
      </c>
      <c r="G23" s="70">
        <f t="shared" si="0"/>
        <v>22018.200000000008</v>
      </c>
      <c r="H23" s="158" t="s">
        <v>68</v>
      </c>
    </row>
    <row r="24" spans="1:8" ht="12.75" x14ac:dyDescent="0.2">
      <c r="A24" s="44">
        <v>42077</v>
      </c>
      <c r="B24" s="63" t="s">
        <v>121</v>
      </c>
      <c r="C24" s="58" t="s">
        <v>46</v>
      </c>
      <c r="D24" s="157"/>
      <c r="E24" s="135">
        <v>145</v>
      </c>
      <c r="F24" s="48"/>
      <c r="G24" s="70">
        <f t="shared" si="0"/>
        <v>22163.200000000008</v>
      </c>
      <c r="H24" s="2" t="s">
        <v>4</v>
      </c>
    </row>
    <row r="25" spans="1:8" ht="12.75" x14ac:dyDescent="0.2">
      <c r="A25" s="44">
        <v>42079</v>
      </c>
      <c r="B25" s="63" t="s">
        <v>123</v>
      </c>
      <c r="C25" s="58" t="s">
        <v>46</v>
      </c>
      <c r="D25" s="157"/>
      <c r="E25" s="135">
        <v>100</v>
      </c>
      <c r="F25" s="48"/>
      <c r="G25" s="70">
        <f t="shared" si="0"/>
        <v>22263.200000000008</v>
      </c>
      <c r="H25" s="2" t="s">
        <v>4</v>
      </c>
    </row>
    <row r="26" spans="1:8" ht="12.75" x14ac:dyDescent="0.2">
      <c r="A26" s="44">
        <v>42079</v>
      </c>
      <c r="B26" s="63" t="s">
        <v>4</v>
      </c>
      <c r="C26" s="58" t="s">
        <v>46</v>
      </c>
      <c r="D26" s="157"/>
      <c r="E26" s="135">
        <v>440</v>
      </c>
      <c r="F26" s="48"/>
      <c r="G26" s="70">
        <f t="shared" si="0"/>
        <v>22703.200000000008</v>
      </c>
      <c r="H26" s="2" t="s">
        <v>4</v>
      </c>
    </row>
    <row r="27" spans="1:8" ht="12.75" x14ac:dyDescent="0.2">
      <c r="A27" s="44">
        <v>42083</v>
      </c>
      <c r="B27" s="63" t="s">
        <v>134</v>
      </c>
      <c r="C27" s="58" t="s">
        <v>59</v>
      </c>
      <c r="D27" s="157"/>
      <c r="E27" s="135"/>
      <c r="F27" s="48">
        <v>31.82</v>
      </c>
      <c r="G27" s="70">
        <f t="shared" si="0"/>
        <v>22671.380000000008</v>
      </c>
      <c r="H27" s="2" t="s">
        <v>17</v>
      </c>
    </row>
    <row r="28" spans="1:8" ht="12.75" x14ac:dyDescent="0.2">
      <c r="A28" s="44">
        <v>42088</v>
      </c>
      <c r="B28" s="63" t="s">
        <v>241</v>
      </c>
      <c r="C28" s="58" t="s">
        <v>154</v>
      </c>
      <c r="D28" s="157"/>
      <c r="E28" s="135"/>
      <c r="F28" s="48">
        <v>2</v>
      </c>
      <c r="G28" s="70">
        <f t="shared" si="0"/>
        <v>22669.380000000008</v>
      </c>
      <c r="H28" s="2" t="s">
        <v>17</v>
      </c>
    </row>
    <row r="29" spans="1:8" ht="12.75" x14ac:dyDescent="0.2">
      <c r="A29" s="44">
        <v>42090</v>
      </c>
      <c r="B29" s="63" t="s">
        <v>135</v>
      </c>
      <c r="C29" s="58" t="s">
        <v>136</v>
      </c>
      <c r="D29" s="157" t="s">
        <v>12</v>
      </c>
      <c r="E29" s="135"/>
      <c r="F29" s="48">
        <v>746.08</v>
      </c>
      <c r="G29" s="70">
        <f t="shared" si="0"/>
        <v>21923.300000000007</v>
      </c>
      <c r="H29" s="30" t="s">
        <v>139</v>
      </c>
    </row>
    <row r="30" spans="1:8" ht="12.75" x14ac:dyDescent="0.2">
      <c r="A30" s="44">
        <v>42093</v>
      </c>
      <c r="B30" s="63" t="s">
        <v>4</v>
      </c>
      <c r="C30" s="58" t="s">
        <v>46</v>
      </c>
      <c r="D30" s="157"/>
      <c r="E30" s="135">
        <v>1015</v>
      </c>
      <c r="F30" s="48"/>
      <c r="G30" s="70">
        <f t="shared" si="0"/>
        <v>22938.300000000007</v>
      </c>
      <c r="H30" s="2" t="s">
        <v>4</v>
      </c>
    </row>
    <row r="31" spans="1:8" ht="12.75" x14ac:dyDescent="0.2">
      <c r="A31" s="44">
        <v>42094</v>
      </c>
      <c r="B31" s="93" t="s">
        <v>56</v>
      </c>
      <c r="C31" s="89" t="s">
        <v>57</v>
      </c>
      <c r="D31" s="157"/>
      <c r="E31" s="136"/>
      <c r="F31" s="70">
        <v>33.6</v>
      </c>
      <c r="G31" s="70">
        <f t="shared" si="0"/>
        <v>22904.700000000008</v>
      </c>
      <c r="H31" s="2" t="s">
        <v>65</v>
      </c>
    </row>
    <row r="32" spans="1:8" ht="12.75" x14ac:dyDescent="0.2">
      <c r="B32" s="12" t="s">
        <v>15</v>
      </c>
      <c r="D32" s="69"/>
      <c r="E32" s="135">
        <f>SUM(E3:E31)</f>
        <v>2557</v>
      </c>
      <c r="F32" s="134">
        <f>SUM(F3:F31)</f>
        <v>4176.2500000000009</v>
      </c>
      <c r="G32" s="70">
        <f>SUM(G3+E32-F32)</f>
        <v>22904.699999999997</v>
      </c>
    </row>
    <row r="33" spans="1:7" ht="12.75" x14ac:dyDescent="0.2">
      <c r="B33" s="12" t="s">
        <v>41</v>
      </c>
      <c r="D33" s="69"/>
      <c r="E33" s="135">
        <v>2557</v>
      </c>
      <c r="F33" s="48">
        <v>4176.25</v>
      </c>
      <c r="G33" s="70">
        <v>22904.7</v>
      </c>
    </row>
    <row r="34" spans="1:7" ht="12.75" x14ac:dyDescent="0.2">
      <c r="B34" s="131" t="s">
        <v>7</v>
      </c>
      <c r="C34" s="41"/>
      <c r="D34" s="73"/>
      <c r="E34" s="135">
        <f>SUM(E33-E32)</f>
        <v>0</v>
      </c>
      <c r="F34" s="48">
        <f>SUM(F33-F32)</f>
        <v>-9.0949470177292824E-13</v>
      </c>
      <c r="G34" s="32">
        <f>SUM(G33-G32)</f>
        <v>3.637978807091713E-12</v>
      </c>
    </row>
    <row r="35" spans="1:7" ht="12.75" x14ac:dyDescent="0.2">
      <c r="B35" s="12"/>
      <c r="D35" s="69"/>
      <c r="E35" s="135"/>
      <c r="F35" s="48"/>
      <c r="G35" s="70"/>
    </row>
    <row r="36" spans="1:7" ht="12.75" x14ac:dyDescent="0.2">
      <c r="B36" s="12"/>
      <c r="C36" s="68"/>
      <c r="D36" s="69"/>
      <c r="E36" s="135"/>
      <c r="F36" s="119"/>
      <c r="G36" s="70"/>
    </row>
    <row r="37" spans="1:7" ht="15" customHeight="1" x14ac:dyDescent="0.2">
      <c r="A37" s="86"/>
      <c r="B37" s="93"/>
      <c r="C37" s="89"/>
      <c r="D37" s="157"/>
      <c r="E37" s="135"/>
      <c r="F37" s="70"/>
    </row>
    <row r="38" spans="1:7" ht="15" customHeight="1" x14ac:dyDescent="0.2">
      <c r="D38" s="153"/>
      <c r="F38" s="70"/>
    </row>
    <row r="39" spans="1:7" ht="12.75" x14ac:dyDescent="0.2">
      <c r="B39" s="12"/>
      <c r="C39" s="68" t="s">
        <v>17</v>
      </c>
      <c r="D39" s="69"/>
      <c r="E39" s="135"/>
      <c r="F39" s="48">
        <f>SUM(F17+F19+F20+F22+F27+F28)</f>
        <v>170</v>
      </c>
      <c r="G39" s="70"/>
    </row>
    <row r="40" spans="1:7" ht="12.75" x14ac:dyDescent="0.2">
      <c r="B40" s="12"/>
      <c r="C40" s="68" t="s">
        <v>26</v>
      </c>
      <c r="D40" s="69"/>
      <c r="E40" s="135"/>
      <c r="F40" s="48"/>
      <c r="G40" s="70"/>
    </row>
    <row r="41" spans="1:7" ht="12.75" x14ac:dyDescent="0.2">
      <c r="B41" s="12"/>
      <c r="C41" s="68" t="s">
        <v>20</v>
      </c>
      <c r="D41" s="69"/>
      <c r="E41" s="135"/>
      <c r="F41" s="48">
        <f>SUM(F5:F8)</f>
        <v>154.70999999999998</v>
      </c>
      <c r="G41" s="70"/>
    </row>
    <row r="42" spans="1:7" ht="12.75" x14ac:dyDescent="0.2">
      <c r="B42" s="12"/>
      <c r="C42" s="68" t="s">
        <v>19</v>
      </c>
      <c r="D42" s="69"/>
      <c r="E42" s="135"/>
      <c r="F42" s="48"/>
      <c r="G42" s="70"/>
    </row>
    <row r="43" spans="1:7" ht="12.75" x14ac:dyDescent="0.2">
      <c r="B43" s="12"/>
      <c r="C43" s="68" t="s">
        <v>21</v>
      </c>
      <c r="D43" s="69"/>
      <c r="E43" s="135"/>
      <c r="F43" s="48"/>
      <c r="G43" s="70"/>
    </row>
    <row r="44" spans="1:7" ht="12.75" x14ac:dyDescent="0.2">
      <c r="B44" s="12"/>
      <c r="C44" s="68" t="s">
        <v>27</v>
      </c>
      <c r="D44" s="69"/>
      <c r="E44" s="135"/>
      <c r="F44" s="48">
        <f>SUM(F16+F18+F29)</f>
        <v>890.86</v>
      </c>
      <c r="G44" s="70"/>
    </row>
    <row r="45" spans="1:7" ht="12.75" x14ac:dyDescent="0.2">
      <c r="B45" s="12"/>
      <c r="C45" s="68" t="s">
        <v>28</v>
      </c>
      <c r="D45" s="69"/>
      <c r="E45" s="135"/>
      <c r="F45" s="48">
        <f>SUM(F9)</f>
        <v>2600</v>
      </c>
      <c r="G45" s="70"/>
    </row>
    <row r="46" spans="1:7" ht="15" customHeight="1" x14ac:dyDescent="0.2">
      <c r="B46" s="12"/>
      <c r="C46" s="68" t="s">
        <v>13</v>
      </c>
      <c r="D46" s="69"/>
      <c r="E46" s="135"/>
      <c r="F46" s="48">
        <f>SUM(F25)</f>
        <v>0</v>
      </c>
      <c r="G46" s="70"/>
    </row>
    <row r="47" spans="1:7" ht="15" customHeight="1" x14ac:dyDescent="0.2">
      <c r="B47" s="12"/>
      <c r="C47" s="68" t="s">
        <v>29</v>
      </c>
      <c r="D47" s="69"/>
      <c r="E47" s="135"/>
      <c r="F47" s="48">
        <f>SUM(F23)</f>
        <v>150</v>
      </c>
      <c r="G47" s="70"/>
    </row>
    <row r="48" spans="1:7" ht="15" customHeight="1" x14ac:dyDescent="0.2">
      <c r="B48" s="12"/>
      <c r="C48" s="68" t="s">
        <v>30</v>
      </c>
      <c r="D48" s="69"/>
      <c r="E48" s="135"/>
      <c r="F48" s="48"/>
    </row>
    <row r="49" spans="1:7" ht="15" customHeight="1" x14ac:dyDescent="0.2">
      <c r="B49" s="12"/>
      <c r="C49" s="68" t="s">
        <v>137</v>
      </c>
      <c r="D49" s="69"/>
      <c r="E49" s="135"/>
      <c r="F49" s="48"/>
    </row>
    <row r="50" spans="1:7" ht="15" customHeight="1" x14ac:dyDescent="0.2">
      <c r="B50" s="12"/>
      <c r="C50" s="68" t="s">
        <v>76</v>
      </c>
      <c r="D50" s="69"/>
      <c r="E50" s="135"/>
      <c r="F50" s="48"/>
    </row>
    <row r="51" spans="1:7" ht="15" customHeight="1" x14ac:dyDescent="0.2">
      <c r="B51" s="12"/>
      <c r="C51" s="68" t="s">
        <v>32</v>
      </c>
      <c r="D51" s="69"/>
      <c r="E51" s="135"/>
      <c r="F51" s="48"/>
    </row>
    <row r="52" spans="1:7" ht="15" customHeight="1" x14ac:dyDescent="0.2">
      <c r="B52" s="12"/>
      <c r="C52" s="68" t="s">
        <v>33</v>
      </c>
      <c r="D52" s="69"/>
      <c r="E52" s="135"/>
      <c r="F52" s="48"/>
    </row>
    <row r="53" spans="1:7" ht="15" customHeight="1" x14ac:dyDescent="0.2">
      <c r="B53" s="12"/>
      <c r="C53" s="68" t="s">
        <v>34</v>
      </c>
      <c r="D53" s="69"/>
      <c r="E53" s="135"/>
      <c r="F53" s="48">
        <f>SUM(F11)</f>
        <v>42</v>
      </c>
    </row>
    <row r="54" spans="1:7" ht="15" customHeight="1" x14ac:dyDescent="0.2">
      <c r="C54" s="68" t="s">
        <v>61</v>
      </c>
      <c r="D54" s="69"/>
      <c r="E54" s="135"/>
      <c r="F54" s="48">
        <f>SUM(F4+F31)</f>
        <v>67.2</v>
      </c>
    </row>
    <row r="55" spans="1:7" ht="15" customHeight="1" x14ac:dyDescent="0.2">
      <c r="C55" s="150" t="s">
        <v>35</v>
      </c>
      <c r="D55" s="69"/>
      <c r="E55" s="135"/>
      <c r="F55" s="48">
        <f>SUM(F12:F15)</f>
        <v>101.48</v>
      </c>
    </row>
    <row r="56" spans="1:7" ht="15" customHeight="1" x14ac:dyDescent="0.2">
      <c r="A56" s="51"/>
      <c r="B56" s="2"/>
      <c r="C56" s="44" t="s">
        <v>36</v>
      </c>
      <c r="D56" s="69"/>
      <c r="E56" s="135"/>
      <c r="F56" s="48"/>
      <c r="G56" s="2"/>
    </row>
    <row r="57" spans="1:7" ht="15" customHeight="1" x14ac:dyDescent="0.2">
      <c r="A57" s="51"/>
      <c r="B57" s="2"/>
      <c r="C57" s="44" t="s">
        <v>8</v>
      </c>
      <c r="D57" s="69"/>
      <c r="E57" s="135"/>
      <c r="F57" s="48">
        <f>SUM(F39:F56)</f>
        <v>4176.2499999999991</v>
      </c>
      <c r="G57" s="2"/>
    </row>
    <row r="77" spans="2:7" ht="9" customHeight="1" x14ac:dyDescent="0.2">
      <c r="B77" s="12"/>
      <c r="C77" s="68"/>
      <c r="D77" s="69"/>
      <c r="E77" s="135"/>
      <c r="F77" s="48"/>
      <c r="G77" s="70"/>
    </row>
    <row r="78" spans="2:7" ht="12.75" x14ac:dyDescent="0.2">
      <c r="B78" s="12"/>
      <c r="C78" s="68"/>
      <c r="D78" s="69"/>
      <c r="E78" s="135"/>
      <c r="F78" s="48"/>
      <c r="G78" s="70"/>
    </row>
    <row r="79" spans="2:7" ht="12.75" x14ac:dyDescent="0.2">
      <c r="B79" s="12"/>
      <c r="C79" s="68"/>
      <c r="D79" s="69"/>
      <c r="E79" s="135"/>
      <c r="F79" s="48"/>
      <c r="G79" s="70"/>
    </row>
    <row r="80" spans="2:7" ht="12.75" x14ac:dyDescent="0.2">
      <c r="B80" s="12"/>
      <c r="C80" s="68"/>
      <c r="D80" s="69"/>
      <c r="E80" s="135"/>
      <c r="F80" s="48"/>
      <c r="G80" s="70"/>
    </row>
    <row r="81" spans="1:7" ht="12.75" x14ac:dyDescent="0.2">
      <c r="B81" s="12"/>
      <c r="C81" s="68"/>
      <c r="D81" s="69"/>
      <c r="E81" s="135"/>
      <c r="F81" s="48"/>
      <c r="G81" s="70"/>
    </row>
    <row r="82" spans="1:7" ht="12.75" x14ac:dyDescent="0.2">
      <c r="B82" s="12"/>
      <c r="C82" s="68"/>
      <c r="D82" s="69"/>
      <c r="E82" s="135"/>
      <c r="F82" s="48"/>
      <c r="G82" s="70"/>
    </row>
    <row r="83" spans="1:7" ht="12.75" x14ac:dyDescent="0.2">
      <c r="B83" s="12"/>
      <c r="C83" s="68"/>
      <c r="D83" s="69"/>
      <c r="E83" s="135"/>
      <c r="F83" s="48"/>
      <c r="G83" s="70"/>
    </row>
    <row r="84" spans="1:7" ht="15" customHeight="1" x14ac:dyDescent="0.2">
      <c r="B84" s="12"/>
      <c r="C84" s="68"/>
      <c r="D84" s="69"/>
      <c r="E84" s="135"/>
      <c r="F84" s="48"/>
      <c r="G84" s="70"/>
    </row>
    <row r="85" spans="1:7" ht="15" customHeight="1" x14ac:dyDescent="0.2">
      <c r="B85" s="12"/>
      <c r="C85" s="68"/>
      <c r="D85" s="69"/>
      <c r="E85" s="135"/>
      <c r="F85" s="48"/>
      <c r="G85" s="70"/>
    </row>
    <row r="86" spans="1:7" ht="15" customHeight="1" x14ac:dyDescent="0.2">
      <c r="B86" s="12"/>
      <c r="C86" s="68"/>
      <c r="D86" s="69"/>
      <c r="E86" s="135"/>
      <c r="F86" s="48"/>
    </row>
    <row r="87" spans="1:7" ht="15" customHeight="1" x14ac:dyDescent="0.2">
      <c r="B87" s="12"/>
      <c r="C87" s="68"/>
      <c r="D87" s="69"/>
      <c r="E87" s="135"/>
      <c r="F87" s="48"/>
    </row>
    <row r="88" spans="1:7" ht="15" customHeight="1" x14ac:dyDescent="0.2">
      <c r="B88" s="12"/>
      <c r="C88" s="68"/>
      <c r="D88" s="69"/>
      <c r="E88" s="135"/>
      <c r="F88" s="48"/>
    </row>
    <row r="89" spans="1:7" ht="15" customHeight="1" x14ac:dyDescent="0.2">
      <c r="B89" s="12"/>
      <c r="C89" s="68"/>
      <c r="D89" s="69"/>
      <c r="E89" s="135"/>
      <c r="F89" s="48"/>
    </row>
    <row r="90" spans="1:7" ht="15" customHeight="1" x14ac:dyDescent="0.2">
      <c r="B90" s="12"/>
      <c r="C90" s="68"/>
      <c r="D90" s="69"/>
      <c r="E90" s="135"/>
      <c r="F90" s="48"/>
    </row>
    <row r="91" spans="1:7" ht="15" customHeight="1" x14ac:dyDescent="0.2">
      <c r="B91" s="12"/>
      <c r="C91" s="68"/>
      <c r="D91" s="69"/>
      <c r="E91" s="135"/>
      <c r="F91" s="48"/>
    </row>
    <row r="92" spans="1:7" ht="15" customHeight="1" x14ac:dyDescent="0.2">
      <c r="C92" s="68"/>
      <c r="D92" s="69"/>
      <c r="E92" s="135"/>
      <c r="F92" s="48"/>
    </row>
    <row r="93" spans="1:7" ht="15" customHeight="1" x14ac:dyDescent="0.2">
      <c r="C93" s="150"/>
      <c r="D93" s="69"/>
      <c r="E93" s="135"/>
      <c r="F93" s="48"/>
    </row>
    <row r="94" spans="1:7" ht="15" customHeight="1" x14ac:dyDescent="0.2">
      <c r="A94" s="51"/>
      <c r="B94" s="2"/>
      <c r="D94" s="69"/>
      <c r="E94" s="135"/>
      <c r="F94" s="48"/>
      <c r="G94" s="2"/>
    </row>
    <row r="95" spans="1:7" ht="15" customHeight="1" x14ac:dyDescent="0.2">
      <c r="A95" s="51"/>
      <c r="B95" s="2"/>
      <c r="D95" s="69"/>
      <c r="E95" s="135"/>
      <c r="F95" s="48"/>
      <c r="G95" s="2"/>
    </row>
  </sheetData>
  <printOptions headings="1" gridLines="1"/>
  <pageMargins left="0.74791666666666701" right="0.74791666666666701" top="1.1541666666666699" bottom="0.98402777777777795" header="0.98402777777777795" footer="0.51180555555555596"/>
  <pageSetup firstPageNumber="0" orientation="landscape" horizontalDpi="300" verticalDpi="300" r:id="rId1"/>
  <headerFooter alignWithMargins="0">
    <oddHeader xml:space="preserve">&amp;C&amp;"Times New Roman,Regular"&amp;12MARCH  2015
</oddHeader>
    <oddFooter>&amp;L&amp;P OF &amp;N&amp;C&amp;F&amp;R&amp;D&amp;T</oddFooter>
  </headerFooter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pane ySplit="1" topLeftCell="A2" activePane="bottomLeft" state="frozen"/>
      <selection pane="bottomLeft" activeCell="B31" sqref="B31:F31"/>
    </sheetView>
  </sheetViews>
  <sheetFormatPr defaultColWidth="9" defaultRowHeight="12.75" x14ac:dyDescent="0.2"/>
  <cols>
    <col min="1" max="1" width="10.28515625" style="27" customWidth="1"/>
    <col min="2" max="2" width="26.28515625" style="19" customWidth="1"/>
    <col min="3" max="3" width="28.5703125" style="39" customWidth="1"/>
    <col min="4" max="4" width="8.5703125" style="29" customWidth="1"/>
    <col min="5" max="5" width="10.28515625" style="49" customWidth="1"/>
    <col min="6" max="6" width="12.140625" style="51" customWidth="1"/>
    <col min="7" max="7" width="13.140625" style="35" customWidth="1"/>
  </cols>
  <sheetData>
    <row r="1" spans="1:9" x14ac:dyDescent="0.2">
      <c r="A1" s="111"/>
      <c r="B1" s="76" t="s">
        <v>93</v>
      </c>
      <c r="C1" s="77"/>
      <c r="D1" s="102"/>
      <c r="F1" s="70"/>
      <c r="G1" s="64"/>
    </row>
    <row r="2" spans="1:9" s="38" customFormat="1" ht="22.5" x14ac:dyDescent="0.2">
      <c r="A2" s="47" t="s">
        <v>0</v>
      </c>
      <c r="B2" s="13" t="s">
        <v>1</v>
      </c>
      <c r="C2" s="75" t="s">
        <v>2</v>
      </c>
      <c r="D2" s="71" t="s">
        <v>3</v>
      </c>
      <c r="E2" s="48" t="s">
        <v>4</v>
      </c>
      <c r="F2" s="70" t="s">
        <v>5</v>
      </c>
      <c r="G2" s="31" t="s">
        <v>6</v>
      </c>
      <c r="H2" s="20" t="s">
        <v>11</v>
      </c>
    </row>
    <row r="3" spans="1:9" x14ac:dyDescent="0.2">
      <c r="A3" s="171"/>
      <c r="C3" s="77"/>
      <c r="D3" s="102"/>
      <c r="F3" s="70"/>
      <c r="G3" s="36">
        <f>SUM('MARCH '!G32)</f>
        <v>22904.699999999997</v>
      </c>
      <c r="H3" s="38"/>
      <c r="I3" s="38"/>
    </row>
    <row r="4" spans="1:9" s="2" customFormat="1" x14ac:dyDescent="0.2">
      <c r="A4" s="9">
        <v>42096</v>
      </c>
      <c r="B4" s="62" t="s">
        <v>23</v>
      </c>
      <c r="C4" s="89" t="s">
        <v>10</v>
      </c>
      <c r="D4" s="129" t="s">
        <v>12</v>
      </c>
      <c r="E4" s="135"/>
      <c r="F4" s="70">
        <v>28.39</v>
      </c>
      <c r="G4" s="36">
        <f>SUM(G3+E4-F4)</f>
        <v>22876.309999999998</v>
      </c>
      <c r="H4" s="18" t="s">
        <v>45</v>
      </c>
      <c r="I4" s="6"/>
    </row>
    <row r="5" spans="1:9" s="2" customFormat="1" x14ac:dyDescent="0.2">
      <c r="A5" s="9">
        <v>42096</v>
      </c>
      <c r="B5" s="62" t="s">
        <v>24</v>
      </c>
      <c r="C5" s="89" t="s">
        <v>10</v>
      </c>
      <c r="D5" s="129" t="s">
        <v>12</v>
      </c>
      <c r="E5" s="135"/>
      <c r="F5" s="70">
        <v>30.06</v>
      </c>
      <c r="G5" s="36">
        <f t="shared" ref="G5:G33" si="0">SUM(G4+E5-F5)</f>
        <v>22846.249999999996</v>
      </c>
      <c r="H5" s="130" t="s">
        <v>45</v>
      </c>
      <c r="I5" s="6"/>
    </row>
    <row r="6" spans="1:9" s="2" customFormat="1" x14ac:dyDescent="0.2">
      <c r="A6" s="9">
        <v>42096</v>
      </c>
      <c r="B6" s="62" t="s">
        <v>22</v>
      </c>
      <c r="C6" s="89" t="s">
        <v>10</v>
      </c>
      <c r="D6" s="129" t="s">
        <v>12</v>
      </c>
      <c r="E6" s="135"/>
      <c r="F6" s="70">
        <v>31.23</v>
      </c>
      <c r="G6" s="36">
        <f t="shared" si="0"/>
        <v>22815.019999999997</v>
      </c>
      <c r="H6" s="130" t="s">
        <v>45</v>
      </c>
      <c r="I6" s="6"/>
    </row>
    <row r="7" spans="1:9" s="2" customFormat="1" x14ac:dyDescent="0.2">
      <c r="A7" s="9">
        <v>42096</v>
      </c>
      <c r="B7" s="62" t="s">
        <v>25</v>
      </c>
      <c r="C7" s="89" t="s">
        <v>10</v>
      </c>
      <c r="D7" s="129" t="s">
        <v>12</v>
      </c>
      <c r="E7" s="135"/>
      <c r="F7" s="70">
        <v>27.85</v>
      </c>
      <c r="G7" s="36">
        <f t="shared" si="0"/>
        <v>22787.17</v>
      </c>
      <c r="H7" s="130" t="s">
        <v>45</v>
      </c>
    </row>
    <row r="8" spans="1:9" s="2" customFormat="1" x14ac:dyDescent="0.2">
      <c r="A8" s="9">
        <v>42096</v>
      </c>
      <c r="B8" s="62"/>
      <c r="C8" s="89" t="s">
        <v>70</v>
      </c>
      <c r="D8" s="129"/>
      <c r="E8" s="135"/>
      <c r="F8" s="70">
        <v>4.7699999999999996</v>
      </c>
      <c r="G8" s="36">
        <f t="shared" si="0"/>
        <v>22782.399999999998</v>
      </c>
      <c r="H8" s="130" t="s">
        <v>17</v>
      </c>
    </row>
    <row r="9" spans="1:9" s="2" customFormat="1" x14ac:dyDescent="0.2">
      <c r="A9" s="9">
        <v>42096</v>
      </c>
      <c r="B9" s="62" t="s">
        <v>142</v>
      </c>
      <c r="C9" s="89" t="s">
        <v>136</v>
      </c>
      <c r="D9" s="129" t="s">
        <v>12</v>
      </c>
      <c r="E9" s="135"/>
      <c r="F9" s="70">
        <v>25.3</v>
      </c>
      <c r="G9" s="36">
        <f t="shared" si="0"/>
        <v>22757.1</v>
      </c>
      <c r="H9" s="20" t="s">
        <v>51</v>
      </c>
    </row>
    <row r="10" spans="1:9" s="2" customFormat="1" x14ac:dyDescent="0.2">
      <c r="A10" s="26">
        <v>42096</v>
      </c>
      <c r="B10" s="63" t="s">
        <v>141</v>
      </c>
      <c r="C10" s="89" t="s">
        <v>140</v>
      </c>
      <c r="D10" s="129" t="s">
        <v>12</v>
      </c>
      <c r="E10" s="135"/>
      <c r="F10" s="70">
        <v>12.68</v>
      </c>
      <c r="G10" s="36">
        <f t="shared" si="0"/>
        <v>22744.42</v>
      </c>
      <c r="H10" s="20" t="s">
        <v>51</v>
      </c>
    </row>
    <row r="11" spans="1:9" s="2" customFormat="1" x14ac:dyDescent="0.2">
      <c r="A11" s="9">
        <v>42097</v>
      </c>
      <c r="B11" s="62" t="s">
        <v>152</v>
      </c>
      <c r="C11" s="89"/>
      <c r="D11" s="129" t="s">
        <v>12</v>
      </c>
      <c r="E11" s="135"/>
      <c r="F11" s="70">
        <v>350</v>
      </c>
      <c r="G11" s="36">
        <f t="shared" si="0"/>
        <v>22394.42</v>
      </c>
      <c r="H11" s="130" t="s">
        <v>17</v>
      </c>
    </row>
    <row r="12" spans="1:9" s="2" customFormat="1" x14ac:dyDescent="0.2">
      <c r="A12" s="9">
        <v>42100</v>
      </c>
      <c r="B12" s="62" t="s">
        <v>143</v>
      </c>
      <c r="C12" s="89" t="s">
        <v>144</v>
      </c>
      <c r="D12" s="129"/>
      <c r="E12" s="135"/>
      <c r="F12" s="70">
        <v>127.65</v>
      </c>
      <c r="G12" s="36">
        <f t="shared" si="0"/>
        <v>22266.769999999997</v>
      </c>
      <c r="H12" s="130" t="s">
        <v>17</v>
      </c>
    </row>
    <row r="13" spans="1:9" s="2" customFormat="1" x14ac:dyDescent="0.2">
      <c r="A13" s="9">
        <v>42101</v>
      </c>
      <c r="B13" s="62" t="s">
        <v>147</v>
      </c>
      <c r="C13" s="89" t="s">
        <v>39</v>
      </c>
      <c r="D13" s="129"/>
      <c r="E13" s="135"/>
      <c r="F13" s="70">
        <v>18.62</v>
      </c>
      <c r="G13" s="36">
        <f t="shared" si="0"/>
        <v>22248.149999999998</v>
      </c>
      <c r="H13" s="130" t="s">
        <v>79</v>
      </c>
    </row>
    <row r="14" spans="1:9" s="2" customFormat="1" x14ac:dyDescent="0.2">
      <c r="A14" s="148">
        <v>42101</v>
      </c>
      <c r="B14" s="39"/>
      <c r="C14" s="30" t="s">
        <v>144</v>
      </c>
      <c r="D14" s="69" t="s">
        <v>12</v>
      </c>
      <c r="E14" s="135"/>
      <c r="F14" s="70">
        <v>74.489999999999995</v>
      </c>
      <c r="G14" s="36">
        <f t="shared" si="0"/>
        <v>22173.659999999996</v>
      </c>
      <c r="H14" s="2" t="s">
        <v>17</v>
      </c>
    </row>
    <row r="15" spans="1:9" s="2" customFormat="1" x14ac:dyDescent="0.2">
      <c r="A15" s="9">
        <v>42103</v>
      </c>
      <c r="B15" s="41" t="s">
        <v>145</v>
      </c>
      <c r="C15" s="77" t="s">
        <v>146</v>
      </c>
      <c r="D15" s="69"/>
      <c r="E15" s="135"/>
      <c r="F15" s="70">
        <v>65.73</v>
      </c>
      <c r="G15" s="36">
        <f t="shared" si="0"/>
        <v>22107.929999999997</v>
      </c>
      <c r="H15" s="68" t="s">
        <v>51</v>
      </c>
    </row>
    <row r="16" spans="1:9" s="2" customFormat="1" x14ac:dyDescent="0.2">
      <c r="A16" s="26">
        <v>42105</v>
      </c>
      <c r="B16" s="63" t="s">
        <v>54</v>
      </c>
      <c r="C16" s="89" t="s">
        <v>53</v>
      </c>
      <c r="D16" s="129">
        <v>1896</v>
      </c>
      <c r="E16" s="135"/>
      <c r="F16" s="70">
        <v>150</v>
      </c>
      <c r="G16" s="36">
        <f t="shared" si="0"/>
        <v>21957.929999999997</v>
      </c>
      <c r="H16" s="68" t="s">
        <v>29</v>
      </c>
    </row>
    <row r="17" spans="1:8" s="2" customFormat="1" x14ac:dyDescent="0.2">
      <c r="A17" s="148">
        <v>42105</v>
      </c>
      <c r="B17" s="39" t="s">
        <v>116</v>
      </c>
      <c r="C17" s="30" t="s">
        <v>120</v>
      </c>
      <c r="D17" s="69">
        <v>1894</v>
      </c>
      <c r="E17" s="135"/>
      <c r="F17" s="70">
        <v>1300</v>
      </c>
      <c r="G17" s="36">
        <f t="shared" si="0"/>
        <v>20657.929999999997</v>
      </c>
      <c r="H17" s="2" t="s">
        <v>117</v>
      </c>
    </row>
    <row r="18" spans="1:8" s="2" customFormat="1" x14ac:dyDescent="0.2">
      <c r="A18" s="26">
        <v>42105</v>
      </c>
      <c r="B18" s="63" t="s">
        <v>149</v>
      </c>
      <c r="C18" s="89" t="s">
        <v>136</v>
      </c>
      <c r="D18" s="129"/>
      <c r="E18" s="135"/>
      <c r="F18" s="70">
        <v>4.05</v>
      </c>
      <c r="G18" s="36">
        <f t="shared" si="0"/>
        <v>20653.879999999997</v>
      </c>
      <c r="H18" s="2" t="s">
        <v>51</v>
      </c>
    </row>
    <row r="19" spans="1:8" s="2" customFormat="1" x14ac:dyDescent="0.2">
      <c r="A19" s="26">
        <v>42105</v>
      </c>
      <c r="B19" s="63" t="s">
        <v>150</v>
      </c>
      <c r="C19" s="89" t="s">
        <v>118</v>
      </c>
      <c r="D19" s="129"/>
      <c r="E19" s="135"/>
      <c r="F19" s="70">
        <v>5.77</v>
      </c>
      <c r="G19" s="36">
        <f t="shared" si="0"/>
        <v>20648.109999999997</v>
      </c>
      <c r="H19" s="2" t="s">
        <v>51</v>
      </c>
    </row>
    <row r="20" spans="1:8" s="2" customFormat="1" x14ac:dyDescent="0.2">
      <c r="A20" s="26">
        <v>42108</v>
      </c>
      <c r="B20" s="63" t="s">
        <v>4</v>
      </c>
      <c r="C20" s="89" t="s">
        <v>46</v>
      </c>
      <c r="D20" s="129"/>
      <c r="E20" s="135">
        <v>145</v>
      </c>
      <c r="F20" s="70"/>
      <c r="G20" s="36">
        <f t="shared" si="0"/>
        <v>20793.109999999997</v>
      </c>
      <c r="H20" s="118" t="s">
        <v>4</v>
      </c>
    </row>
    <row r="21" spans="1:8" s="2" customFormat="1" x14ac:dyDescent="0.2">
      <c r="A21" s="26">
        <v>42111</v>
      </c>
      <c r="B21" s="63">
        <v>250101053901</v>
      </c>
      <c r="C21" s="89" t="s">
        <v>9</v>
      </c>
      <c r="D21" s="129" t="s">
        <v>12</v>
      </c>
      <c r="E21" s="135"/>
      <c r="F21" s="70">
        <v>25.37</v>
      </c>
      <c r="G21" s="36">
        <f t="shared" si="0"/>
        <v>20767.739999999998</v>
      </c>
      <c r="H21" s="2" t="s">
        <v>38</v>
      </c>
    </row>
    <row r="22" spans="1:8" s="2" customFormat="1" x14ac:dyDescent="0.2">
      <c r="A22" s="26">
        <v>42111</v>
      </c>
      <c r="B22" s="63">
        <v>250101104739</v>
      </c>
      <c r="C22" s="89" t="s">
        <v>9</v>
      </c>
      <c r="D22" s="129" t="s">
        <v>12</v>
      </c>
      <c r="E22" s="135"/>
      <c r="F22" s="70">
        <v>25.37</v>
      </c>
      <c r="G22" s="36">
        <f t="shared" si="0"/>
        <v>20742.37</v>
      </c>
      <c r="H22" s="2" t="s">
        <v>38</v>
      </c>
    </row>
    <row r="23" spans="1:8" s="2" customFormat="1" x14ac:dyDescent="0.2">
      <c r="A23" s="26">
        <v>42111</v>
      </c>
      <c r="B23" s="63">
        <v>250101104740</v>
      </c>
      <c r="C23" s="89" t="s">
        <v>9</v>
      </c>
      <c r="D23" s="129" t="s">
        <v>12</v>
      </c>
      <c r="E23" s="135"/>
      <c r="F23" s="70">
        <v>25.37</v>
      </c>
      <c r="G23" s="36">
        <f t="shared" si="0"/>
        <v>20717</v>
      </c>
      <c r="H23" s="2" t="s">
        <v>38</v>
      </c>
    </row>
    <row r="24" spans="1:8" s="2" customFormat="1" x14ac:dyDescent="0.2">
      <c r="A24" s="26">
        <v>42111</v>
      </c>
      <c r="B24" s="63">
        <v>250101104741</v>
      </c>
      <c r="C24" s="89" t="s">
        <v>9</v>
      </c>
      <c r="D24" s="129" t="s">
        <v>12</v>
      </c>
      <c r="E24" s="135"/>
      <c r="F24" s="70">
        <v>25.37</v>
      </c>
      <c r="G24" s="36">
        <f t="shared" si="0"/>
        <v>20691.63</v>
      </c>
      <c r="H24" s="2" t="s">
        <v>38</v>
      </c>
    </row>
    <row r="25" spans="1:8" s="2" customFormat="1" x14ac:dyDescent="0.2">
      <c r="A25" s="26">
        <v>42111</v>
      </c>
      <c r="B25" s="63" t="s">
        <v>4</v>
      </c>
      <c r="C25" s="89" t="s">
        <v>46</v>
      </c>
      <c r="D25" s="129"/>
      <c r="E25" s="135">
        <v>1084.6500000000001</v>
      </c>
      <c r="F25" s="70"/>
      <c r="G25" s="36">
        <f t="shared" si="0"/>
        <v>21776.280000000002</v>
      </c>
      <c r="H25" s="118" t="s">
        <v>4</v>
      </c>
    </row>
    <row r="26" spans="1:8" s="2" customFormat="1" x14ac:dyDescent="0.2">
      <c r="A26" s="26">
        <v>42111</v>
      </c>
      <c r="B26" s="63"/>
      <c r="C26" s="89" t="s">
        <v>151</v>
      </c>
      <c r="D26" s="129"/>
      <c r="E26" s="135"/>
      <c r="F26" s="70">
        <v>124.22</v>
      </c>
      <c r="G26" s="36">
        <f t="shared" si="0"/>
        <v>21652.06</v>
      </c>
      <c r="H26" s="118" t="s">
        <v>153</v>
      </c>
    </row>
    <row r="27" spans="1:8" s="2" customFormat="1" x14ac:dyDescent="0.2">
      <c r="A27" s="26">
        <v>42114</v>
      </c>
      <c r="B27" s="63" t="s">
        <v>49</v>
      </c>
      <c r="C27" s="89" t="s">
        <v>75</v>
      </c>
      <c r="D27" s="172"/>
      <c r="E27" s="135"/>
      <c r="F27" s="70">
        <v>42</v>
      </c>
      <c r="G27" s="36">
        <f t="shared" si="0"/>
        <v>21610.06</v>
      </c>
      <c r="H27" s="2" t="s">
        <v>49</v>
      </c>
    </row>
    <row r="28" spans="1:8" s="2" customFormat="1" x14ac:dyDescent="0.2">
      <c r="A28" s="148">
        <v>42114</v>
      </c>
      <c r="B28" s="2" t="s">
        <v>156</v>
      </c>
      <c r="C28" s="30" t="s">
        <v>141</v>
      </c>
      <c r="D28" s="30"/>
      <c r="E28" s="30"/>
      <c r="F28" s="70">
        <v>8.52</v>
      </c>
      <c r="G28" s="36">
        <f t="shared" si="0"/>
        <v>21601.54</v>
      </c>
      <c r="H28" s="2" t="s">
        <v>51</v>
      </c>
    </row>
    <row r="29" spans="1:8" s="2" customFormat="1" x14ac:dyDescent="0.2">
      <c r="A29" s="148">
        <v>42114</v>
      </c>
      <c r="B29" s="63" t="s">
        <v>44</v>
      </c>
      <c r="C29" s="89" t="s">
        <v>39</v>
      </c>
      <c r="D29" s="172"/>
      <c r="E29" s="135"/>
      <c r="F29" s="70">
        <v>9.8000000000000007</v>
      </c>
      <c r="G29" s="36">
        <f t="shared" si="0"/>
        <v>21591.74</v>
      </c>
      <c r="H29" s="2" t="s">
        <v>17</v>
      </c>
    </row>
    <row r="30" spans="1:8" s="2" customFormat="1" x14ac:dyDescent="0.2">
      <c r="A30" s="26">
        <v>42116</v>
      </c>
      <c r="B30" s="63" t="s">
        <v>157</v>
      </c>
      <c r="C30" s="89" t="s">
        <v>39</v>
      </c>
      <c r="D30" s="172"/>
      <c r="E30" s="135"/>
      <c r="F30" s="70">
        <v>4</v>
      </c>
      <c r="G30" s="36">
        <f t="shared" si="0"/>
        <v>21587.74</v>
      </c>
      <c r="H30" s="2" t="s">
        <v>17</v>
      </c>
    </row>
    <row r="31" spans="1:8" s="2" customFormat="1" x14ac:dyDescent="0.2">
      <c r="A31" s="26">
        <v>42116</v>
      </c>
      <c r="B31" s="63" t="s">
        <v>155</v>
      </c>
      <c r="C31" s="89" t="s">
        <v>136</v>
      </c>
      <c r="D31" s="172"/>
      <c r="E31" s="135"/>
      <c r="F31" s="70">
        <v>47.63</v>
      </c>
      <c r="G31" s="36">
        <f t="shared" si="0"/>
        <v>21540.11</v>
      </c>
      <c r="H31" s="2" t="s">
        <v>80</v>
      </c>
    </row>
    <row r="32" spans="1:8" s="2" customFormat="1" x14ac:dyDescent="0.2">
      <c r="A32" s="26"/>
      <c r="B32" s="63" t="s">
        <v>56</v>
      </c>
      <c r="C32" s="58" t="s">
        <v>57</v>
      </c>
      <c r="D32" s="125" t="s">
        <v>12</v>
      </c>
      <c r="E32" s="136"/>
      <c r="F32" s="70">
        <v>33.6</v>
      </c>
      <c r="G32" s="36">
        <f t="shared" si="0"/>
        <v>21506.510000000002</v>
      </c>
      <c r="H32" s="24" t="s">
        <v>61</v>
      </c>
    </row>
    <row r="33" spans="1:8" s="2" customFormat="1" x14ac:dyDescent="0.2">
      <c r="A33" s="26">
        <v>42124</v>
      </c>
      <c r="B33" s="63" t="s">
        <v>158</v>
      </c>
      <c r="C33" s="58" t="s">
        <v>46</v>
      </c>
      <c r="D33" s="125"/>
      <c r="E33" s="136">
        <v>200</v>
      </c>
      <c r="F33" s="70"/>
      <c r="G33" s="36">
        <f t="shared" si="0"/>
        <v>21706.510000000002</v>
      </c>
      <c r="H33" s="24"/>
    </row>
    <row r="34" spans="1:8" s="2" customFormat="1" x14ac:dyDescent="0.2">
      <c r="A34" s="26"/>
      <c r="B34" s="12" t="s">
        <v>15</v>
      </c>
      <c r="C34" s="44"/>
      <c r="D34" s="69"/>
      <c r="E34" s="135">
        <f>SUM(E4:E33)</f>
        <v>1429.65</v>
      </c>
      <c r="F34" s="48">
        <f>SUM(F4:F33)</f>
        <v>2627.8399999999997</v>
      </c>
      <c r="G34" s="32">
        <f>SUM(G3+E34-F34)</f>
        <v>21706.51</v>
      </c>
      <c r="H34" s="24"/>
    </row>
    <row r="35" spans="1:8" s="2" customFormat="1" x14ac:dyDescent="0.2">
      <c r="A35" s="26"/>
      <c r="B35" s="12" t="s">
        <v>41</v>
      </c>
      <c r="C35" s="44"/>
      <c r="D35" s="69"/>
      <c r="E35" s="135">
        <v>1429.65</v>
      </c>
      <c r="F35" s="48">
        <v>2627.84</v>
      </c>
      <c r="G35" s="32">
        <v>21706.51</v>
      </c>
      <c r="H35" s="24"/>
    </row>
    <row r="36" spans="1:8" s="2" customFormat="1" ht="12.75" customHeight="1" x14ac:dyDescent="0.2">
      <c r="A36" s="26"/>
      <c r="B36" s="131" t="s">
        <v>7</v>
      </c>
      <c r="C36" s="41"/>
      <c r="D36" s="23"/>
      <c r="E36" s="135">
        <f>SUM(E35-E34)</f>
        <v>0</v>
      </c>
      <c r="F36" s="48">
        <f>SUM(F35-F34)</f>
        <v>4.5474735088646412E-13</v>
      </c>
      <c r="G36" s="32">
        <f>SUM(G35-G34)</f>
        <v>0</v>
      </c>
      <c r="H36" s="25"/>
    </row>
    <row r="37" spans="1:8" s="2" customFormat="1" x14ac:dyDescent="0.2">
      <c r="A37" s="26"/>
      <c r="B37" s="12"/>
      <c r="C37" s="44"/>
      <c r="D37" s="69"/>
      <c r="E37" s="135"/>
      <c r="F37" s="48"/>
      <c r="G37" s="53"/>
    </row>
    <row r="38" spans="1:8" s="2" customFormat="1" ht="13.5" customHeight="1" x14ac:dyDescent="0.2">
      <c r="A38" s="9"/>
      <c r="B38" s="41"/>
      <c r="C38" s="39"/>
      <c r="D38" s="69"/>
      <c r="E38" s="135"/>
      <c r="F38" s="70"/>
      <c r="G38" s="32"/>
      <c r="H38" s="68"/>
    </row>
    <row r="39" spans="1:8" s="2" customFormat="1" x14ac:dyDescent="0.2">
      <c r="A39" s="26"/>
      <c r="B39" s="12"/>
      <c r="C39" s="68"/>
      <c r="D39" s="69"/>
      <c r="E39" s="135"/>
      <c r="F39" s="48"/>
      <c r="G39" s="32"/>
    </row>
    <row r="40" spans="1:8" s="2" customFormat="1" x14ac:dyDescent="0.2">
      <c r="A40" s="26"/>
      <c r="B40" s="12"/>
      <c r="C40" s="68"/>
      <c r="D40" s="69"/>
      <c r="E40" s="135"/>
      <c r="F40" s="48"/>
      <c r="G40" s="53"/>
    </row>
    <row r="44" spans="1:8" s="2" customFormat="1" x14ac:dyDescent="0.2">
      <c r="A44" s="26"/>
      <c r="B44" s="12"/>
      <c r="C44" s="68" t="s">
        <v>17</v>
      </c>
      <c r="D44" s="69"/>
      <c r="E44" s="135"/>
      <c r="F44" s="48">
        <f>SUM(F8+F11+F12+F13+F14+F29+F30)</f>
        <v>589.32999999999993</v>
      </c>
      <c r="G44" s="53"/>
    </row>
    <row r="45" spans="1:8" s="2" customFormat="1" x14ac:dyDescent="0.2">
      <c r="A45" s="26"/>
      <c r="B45" s="12"/>
      <c r="C45" s="68" t="s">
        <v>26</v>
      </c>
      <c r="D45" s="69"/>
      <c r="E45" s="135"/>
      <c r="F45" s="48"/>
      <c r="G45" s="53"/>
    </row>
    <row r="46" spans="1:8" s="2" customFormat="1" x14ac:dyDescent="0.2">
      <c r="A46" s="26"/>
      <c r="B46" s="12"/>
      <c r="C46" s="68" t="s">
        <v>20</v>
      </c>
      <c r="D46" s="69"/>
      <c r="E46" s="135"/>
      <c r="F46" s="48">
        <f>SUM(F4:F7)</f>
        <v>117.53</v>
      </c>
      <c r="G46" s="53"/>
    </row>
    <row r="47" spans="1:8" s="2" customFormat="1" x14ac:dyDescent="0.2">
      <c r="A47" s="26"/>
      <c r="B47" s="12"/>
      <c r="C47" s="68" t="s">
        <v>19</v>
      </c>
      <c r="D47" s="69"/>
      <c r="E47" s="135"/>
      <c r="F47" s="48"/>
      <c r="G47" s="53"/>
    </row>
    <row r="48" spans="1:8" s="2" customFormat="1" x14ac:dyDescent="0.2">
      <c r="A48" s="26"/>
      <c r="B48" s="12"/>
      <c r="C48" s="68" t="s">
        <v>21</v>
      </c>
      <c r="D48" s="69"/>
      <c r="E48" s="135"/>
      <c r="F48" s="48"/>
      <c r="G48" s="53"/>
    </row>
    <row r="49" spans="1:7" s="2" customFormat="1" x14ac:dyDescent="0.2">
      <c r="A49" s="26"/>
      <c r="B49" s="12"/>
      <c r="C49" s="68" t="s">
        <v>27</v>
      </c>
      <c r="D49" s="69"/>
      <c r="E49" s="135"/>
      <c r="F49" s="48">
        <f>SUM(F9+F10+F15+F18+F19+F26+F28+F31)</f>
        <v>293.90000000000003</v>
      </c>
      <c r="G49" s="53"/>
    </row>
    <row r="50" spans="1:7" s="2" customFormat="1" x14ac:dyDescent="0.2">
      <c r="A50" s="26"/>
      <c r="B50" s="12"/>
      <c r="C50" s="68" t="s">
        <v>28</v>
      </c>
      <c r="D50" s="69"/>
      <c r="E50" s="135"/>
      <c r="F50" s="48">
        <f>SUM(F17)</f>
        <v>1300</v>
      </c>
      <c r="G50" s="53"/>
    </row>
    <row r="51" spans="1:7" s="2" customFormat="1" x14ac:dyDescent="0.2">
      <c r="A51" s="26"/>
      <c r="B51" s="12"/>
      <c r="C51" s="68" t="s">
        <v>13</v>
      </c>
      <c r="D51" s="69"/>
      <c r="E51" s="135"/>
      <c r="F51" s="48"/>
      <c r="G51" s="53"/>
    </row>
    <row r="52" spans="1:7" s="2" customFormat="1" x14ac:dyDescent="0.2">
      <c r="A52" s="26"/>
      <c r="B52" s="12"/>
      <c r="C52" s="68" t="s">
        <v>29</v>
      </c>
      <c r="D52" s="69"/>
      <c r="E52" s="135"/>
      <c r="F52" s="48">
        <f>SUM(F16)</f>
        <v>150</v>
      </c>
      <c r="G52" s="53"/>
    </row>
    <row r="53" spans="1:7" s="2" customFormat="1" x14ac:dyDescent="0.2">
      <c r="A53" s="26"/>
      <c r="B53" s="12"/>
      <c r="C53" s="68" t="s">
        <v>30</v>
      </c>
      <c r="D53" s="69"/>
      <c r="E53" s="135"/>
      <c r="F53" s="48"/>
      <c r="G53" s="53"/>
    </row>
    <row r="54" spans="1:7" s="2" customFormat="1" x14ac:dyDescent="0.2">
      <c r="A54" s="171"/>
      <c r="B54" s="12"/>
      <c r="C54" s="68" t="s">
        <v>148</v>
      </c>
      <c r="D54" s="69"/>
      <c r="E54" s="135"/>
      <c r="F54" s="48"/>
      <c r="G54" s="53"/>
    </row>
    <row r="55" spans="1:7" s="2" customFormat="1" x14ac:dyDescent="0.2">
      <c r="A55" s="171"/>
      <c r="B55" s="12"/>
      <c r="C55" s="68" t="s">
        <v>72</v>
      </c>
      <c r="D55" s="69"/>
      <c r="E55" s="135"/>
      <c r="F55" s="48"/>
      <c r="G55" s="53"/>
    </row>
    <row r="56" spans="1:7" s="2" customFormat="1" x14ac:dyDescent="0.2">
      <c r="A56" s="171"/>
      <c r="B56" s="12"/>
      <c r="C56" s="68" t="s">
        <v>32</v>
      </c>
      <c r="D56" s="69"/>
      <c r="E56" s="135"/>
      <c r="F56" s="48"/>
      <c r="G56" s="53"/>
    </row>
    <row r="57" spans="1:7" s="2" customFormat="1" x14ac:dyDescent="0.2">
      <c r="A57" s="171"/>
      <c r="B57" s="12"/>
      <c r="C57" s="68" t="s">
        <v>33</v>
      </c>
      <c r="D57" s="69"/>
      <c r="E57" s="135"/>
      <c r="F57" s="48"/>
      <c r="G57" s="53"/>
    </row>
    <row r="58" spans="1:7" s="38" customFormat="1" x14ac:dyDescent="0.2">
      <c r="A58" s="171"/>
      <c r="B58" s="13"/>
      <c r="C58" s="68" t="s">
        <v>34</v>
      </c>
      <c r="D58" s="69"/>
      <c r="E58" s="135"/>
      <c r="F58" s="48">
        <f>SUM(F27)</f>
        <v>42</v>
      </c>
      <c r="G58" s="36"/>
    </row>
    <row r="59" spans="1:7" s="38" customFormat="1" x14ac:dyDescent="0.2">
      <c r="A59" s="111"/>
      <c r="B59" s="83"/>
      <c r="C59" s="68" t="s">
        <v>61</v>
      </c>
      <c r="D59" s="69"/>
      <c r="E59" s="135"/>
      <c r="F59" s="48">
        <f>SUM(F32)</f>
        <v>33.6</v>
      </c>
      <c r="G59" s="36"/>
    </row>
    <row r="60" spans="1:7" s="38" customFormat="1" x14ac:dyDescent="0.2">
      <c r="A60" s="111"/>
      <c r="B60" s="84"/>
      <c r="C60" s="150" t="s">
        <v>35</v>
      </c>
      <c r="D60" s="69"/>
      <c r="E60" s="135"/>
      <c r="F60" s="48">
        <f>SUM(F21:F24)</f>
        <v>101.48</v>
      </c>
      <c r="G60" s="36"/>
    </row>
    <row r="61" spans="1:7" s="38" customFormat="1" x14ac:dyDescent="0.2">
      <c r="A61" s="171"/>
      <c r="B61" s="13"/>
      <c r="C61" s="44" t="s">
        <v>36</v>
      </c>
      <c r="D61" s="69"/>
      <c r="E61" s="135"/>
      <c r="F61" s="48"/>
      <c r="G61" s="36"/>
    </row>
    <row r="62" spans="1:7" s="38" customFormat="1" x14ac:dyDescent="0.2">
      <c r="A62" s="171"/>
      <c r="B62" s="13"/>
      <c r="C62" s="44" t="s">
        <v>8</v>
      </c>
      <c r="D62" s="69"/>
      <c r="E62" s="135"/>
      <c r="F62" s="48">
        <f>SUM(F44:F61)</f>
        <v>2627.84</v>
      </c>
      <c r="G62" s="53"/>
    </row>
    <row r="63" spans="1:7" x14ac:dyDescent="0.2">
      <c r="A63" s="9"/>
      <c r="B63" s="16"/>
      <c r="G63" s="77"/>
    </row>
    <row r="64" spans="1:7" x14ac:dyDescent="0.2">
      <c r="A64" s="9"/>
      <c r="B64" s="16"/>
      <c r="G64" s="77"/>
    </row>
    <row r="65" spans="1:7" x14ac:dyDescent="0.2">
      <c r="A65" s="9"/>
      <c r="G65" s="39"/>
    </row>
    <row r="66" spans="1:7" x14ac:dyDescent="0.2">
      <c r="A66" s="9"/>
      <c r="G66" s="39"/>
    </row>
    <row r="67" spans="1:7" x14ac:dyDescent="0.2">
      <c r="G67" s="39"/>
    </row>
    <row r="68" spans="1:7" x14ac:dyDescent="0.2">
      <c r="G68" s="39"/>
    </row>
    <row r="69" spans="1:7" x14ac:dyDescent="0.2">
      <c r="G69" s="36"/>
    </row>
    <row r="70" spans="1:7" x14ac:dyDescent="0.2">
      <c r="G70" s="36"/>
    </row>
    <row r="75" spans="1:7" x14ac:dyDescent="0.2">
      <c r="C75" s="68"/>
      <c r="D75" s="122"/>
      <c r="E75" s="52"/>
      <c r="F75" s="70"/>
    </row>
    <row r="76" spans="1:7" x14ac:dyDescent="0.2">
      <c r="C76" s="68"/>
      <c r="D76" s="123"/>
      <c r="E76" s="70"/>
      <c r="F76" s="70"/>
    </row>
    <row r="77" spans="1:7" x14ac:dyDescent="0.2">
      <c r="C77" s="68"/>
      <c r="D77" s="123"/>
      <c r="E77" s="51"/>
    </row>
    <row r="78" spans="1:7" x14ac:dyDescent="0.2">
      <c r="C78" s="68"/>
      <c r="D78" s="123"/>
      <c r="E78" s="51"/>
    </row>
    <row r="79" spans="1:7" x14ac:dyDescent="0.2">
      <c r="C79" s="68"/>
      <c r="D79" s="124"/>
      <c r="E79" s="51"/>
      <c r="F79" s="48"/>
    </row>
    <row r="80" spans="1:7" s="2" customFormat="1" x14ac:dyDescent="0.2">
      <c r="A80" s="26"/>
      <c r="B80" s="12"/>
      <c r="C80" s="68"/>
      <c r="D80" s="69"/>
      <c r="E80" s="135"/>
      <c r="F80" s="48"/>
      <c r="G80" s="53"/>
    </row>
    <row r="81" spans="1:7" s="2" customFormat="1" x14ac:dyDescent="0.2">
      <c r="A81" s="26"/>
      <c r="B81" s="12"/>
      <c r="C81" s="68"/>
      <c r="D81" s="69"/>
      <c r="E81" s="135"/>
      <c r="F81" s="48"/>
      <c r="G81" s="53"/>
    </row>
    <row r="82" spans="1:7" s="2" customFormat="1" x14ac:dyDescent="0.2">
      <c r="A82" s="26"/>
      <c r="B82" s="12"/>
      <c r="C82" s="68"/>
      <c r="D82" s="69"/>
      <c r="E82" s="135"/>
      <c r="F82" s="48"/>
      <c r="G82" s="53"/>
    </row>
    <row r="83" spans="1:7" s="2" customFormat="1" x14ac:dyDescent="0.2">
      <c r="A83" s="26"/>
      <c r="B83" s="12"/>
      <c r="C83" s="68"/>
      <c r="D83" s="69"/>
      <c r="E83" s="135"/>
      <c r="F83" s="48"/>
      <c r="G83" s="53"/>
    </row>
    <row r="84" spans="1:7" s="2" customFormat="1" x14ac:dyDescent="0.2">
      <c r="A84" s="26"/>
      <c r="B84" s="12"/>
      <c r="C84" s="68"/>
      <c r="D84" s="69"/>
      <c r="E84" s="135"/>
      <c r="F84" s="48"/>
      <c r="G84" s="53"/>
    </row>
    <row r="85" spans="1:7" s="2" customFormat="1" x14ac:dyDescent="0.2">
      <c r="A85" s="26"/>
      <c r="B85" s="12"/>
      <c r="C85" s="68"/>
      <c r="D85" s="69"/>
      <c r="E85" s="135"/>
      <c r="F85" s="48"/>
      <c r="G85" s="53"/>
    </row>
    <row r="86" spans="1:7" s="2" customFormat="1" x14ac:dyDescent="0.2">
      <c r="A86" s="26"/>
      <c r="B86" s="12"/>
      <c r="C86" s="68"/>
      <c r="D86" s="69"/>
      <c r="E86" s="135"/>
      <c r="F86" s="48"/>
      <c r="G86" s="53"/>
    </row>
    <row r="87" spans="1:7" s="2" customFormat="1" x14ac:dyDescent="0.2">
      <c r="A87" s="26"/>
      <c r="B87" s="12"/>
      <c r="C87" s="68"/>
      <c r="D87" s="69"/>
      <c r="E87" s="135"/>
      <c r="F87" s="48"/>
      <c r="G87" s="53"/>
    </row>
    <row r="88" spans="1:7" s="2" customFormat="1" x14ac:dyDescent="0.2">
      <c r="A88" s="26"/>
      <c r="B88" s="12"/>
      <c r="C88" s="68"/>
      <c r="D88" s="69"/>
      <c r="E88" s="135"/>
      <c r="F88" s="48"/>
      <c r="G88" s="53"/>
    </row>
    <row r="89" spans="1:7" s="2" customFormat="1" x14ac:dyDescent="0.2">
      <c r="A89" s="26"/>
      <c r="B89" s="12"/>
      <c r="C89" s="68"/>
      <c r="D89" s="69"/>
      <c r="E89" s="135"/>
      <c r="F89" s="48"/>
      <c r="G89" s="53"/>
    </row>
    <row r="90" spans="1:7" s="2" customFormat="1" x14ac:dyDescent="0.2">
      <c r="A90" s="171"/>
      <c r="B90" s="12"/>
      <c r="C90" s="68"/>
      <c r="D90" s="69"/>
      <c r="E90" s="135"/>
      <c r="F90" s="48"/>
      <c r="G90" s="53"/>
    </row>
    <row r="91" spans="1:7" s="2" customFormat="1" x14ac:dyDescent="0.2">
      <c r="A91" s="171"/>
      <c r="B91" s="12"/>
      <c r="C91" s="68"/>
      <c r="D91" s="69"/>
      <c r="E91" s="135"/>
      <c r="F91" s="48"/>
      <c r="G91" s="53"/>
    </row>
    <row r="92" spans="1:7" s="2" customFormat="1" x14ac:dyDescent="0.2">
      <c r="A92" s="171"/>
      <c r="B92" s="12"/>
      <c r="C92" s="68"/>
      <c r="D92" s="69"/>
      <c r="E92" s="135"/>
      <c r="F92" s="48"/>
      <c r="G92" s="53"/>
    </row>
    <row r="93" spans="1:7" s="2" customFormat="1" x14ac:dyDescent="0.2">
      <c r="A93" s="171"/>
      <c r="B93" s="12"/>
      <c r="C93" s="68"/>
      <c r="D93" s="69"/>
      <c r="E93" s="135"/>
      <c r="F93" s="48"/>
      <c r="G93" s="53"/>
    </row>
    <row r="94" spans="1:7" s="38" customFormat="1" x14ac:dyDescent="0.2">
      <c r="A94" s="171"/>
      <c r="B94" s="13"/>
      <c r="C94" s="68"/>
      <c r="D94" s="69"/>
      <c r="E94" s="135"/>
      <c r="F94" s="48"/>
      <c r="G94" s="36"/>
    </row>
    <row r="95" spans="1:7" s="38" customFormat="1" x14ac:dyDescent="0.2">
      <c r="A95" s="111"/>
      <c r="B95" s="83"/>
      <c r="C95" s="68"/>
      <c r="D95" s="69"/>
      <c r="E95" s="135"/>
      <c r="F95" s="48"/>
      <c r="G95" s="36"/>
    </row>
    <row r="96" spans="1:7" s="38" customFormat="1" x14ac:dyDescent="0.2">
      <c r="A96" s="111"/>
      <c r="B96" s="84"/>
      <c r="C96" s="150"/>
      <c r="D96" s="69"/>
      <c r="E96" s="135"/>
      <c r="F96" s="48"/>
      <c r="G96" s="36"/>
    </row>
    <row r="97" spans="1:7" s="38" customFormat="1" x14ac:dyDescent="0.2">
      <c r="A97" s="171"/>
      <c r="B97" s="13"/>
      <c r="C97" s="44"/>
      <c r="D97" s="69"/>
      <c r="E97" s="135"/>
      <c r="F97" s="48"/>
      <c r="G97" s="36"/>
    </row>
    <row r="98" spans="1:7" x14ac:dyDescent="0.2">
      <c r="A98" s="171"/>
      <c r="B98" s="13"/>
      <c r="C98" s="44"/>
      <c r="D98" s="69"/>
      <c r="E98" s="135"/>
      <c r="F98" s="48"/>
      <c r="G98" s="53"/>
    </row>
  </sheetData>
  <sortState ref="A6:I39">
    <sortCondition ref="A6:A39"/>
  </sortState>
  <printOptions horizontalCentered="1" headings="1"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&amp;CAPRIL</oddHeader>
    <oddFooter>&amp;L&amp;P OF &amp;N&amp;R&amp;T&amp;D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110" zoomScaleNormal="110" workbookViewId="0">
      <pane ySplit="4" topLeftCell="A13" activePane="bottomLeft" state="frozen"/>
      <selection pane="bottomLeft" activeCell="B36" sqref="B36:F36"/>
    </sheetView>
  </sheetViews>
  <sheetFormatPr defaultColWidth="9" defaultRowHeight="11.25" x14ac:dyDescent="0.2"/>
  <cols>
    <col min="1" max="1" width="10" style="86" customWidth="1"/>
    <col min="2" max="2" width="30.28515625" style="74" customWidth="1"/>
    <col min="3" max="3" width="22.5703125" style="74" customWidth="1"/>
    <col min="4" max="4" width="10.42578125" style="167" customWidth="1"/>
    <col min="5" max="5" width="11.5703125" style="163" customWidth="1"/>
    <col min="6" max="6" width="11.7109375" style="138" customWidth="1"/>
    <col min="7" max="7" width="12" style="138" customWidth="1"/>
    <col min="8" max="8" width="9" style="30"/>
    <col min="9" max="16384" width="9" style="2"/>
  </cols>
  <sheetData>
    <row r="1" spans="1:9" x14ac:dyDescent="0.2">
      <c r="B1" s="56" t="s">
        <v>94</v>
      </c>
      <c r="E1" s="4"/>
    </row>
    <row r="4" spans="1:9" x14ac:dyDescent="0.2">
      <c r="A4" s="78" t="s">
        <v>0</v>
      </c>
      <c r="B4" s="75" t="s">
        <v>1</v>
      </c>
      <c r="C4" s="75" t="s">
        <v>2</v>
      </c>
      <c r="D4" s="79" t="s">
        <v>3</v>
      </c>
      <c r="E4" s="4" t="s">
        <v>4</v>
      </c>
      <c r="F4" s="138" t="s">
        <v>5</v>
      </c>
      <c r="G4" s="138" t="s">
        <v>6</v>
      </c>
      <c r="H4" s="30" t="s">
        <v>14</v>
      </c>
    </row>
    <row r="5" spans="1:9" x14ac:dyDescent="0.2">
      <c r="A5" s="78"/>
      <c r="B5" s="75"/>
      <c r="C5" s="75"/>
      <c r="D5" s="79"/>
      <c r="E5" s="4"/>
      <c r="G5" s="138">
        <f>SUM('APRIL '!G34)</f>
        <v>21706.51</v>
      </c>
    </row>
    <row r="6" spans="1:9" ht="12.75" x14ac:dyDescent="0.2">
      <c r="A6" s="26">
        <v>42126</v>
      </c>
      <c r="B6" s="63" t="s">
        <v>56</v>
      </c>
      <c r="C6" s="58" t="s">
        <v>57</v>
      </c>
      <c r="D6" s="125" t="s">
        <v>12</v>
      </c>
      <c r="E6" s="133"/>
      <c r="F6" s="70"/>
      <c r="G6" s="48">
        <f t="shared" ref="G6:G23" si="0">SUM(G5+E6-F6)</f>
        <v>21706.51</v>
      </c>
      <c r="H6" s="2" t="s">
        <v>65</v>
      </c>
    </row>
    <row r="7" spans="1:9" ht="12.75" x14ac:dyDescent="0.2">
      <c r="A7" s="26">
        <v>42128</v>
      </c>
      <c r="B7" s="63" t="s">
        <v>161</v>
      </c>
      <c r="C7" s="58" t="s">
        <v>18</v>
      </c>
      <c r="D7" s="125" t="s">
        <v>12</v>
      </c>
      <c r="E7" s="133">
        <v>50</v>
      </c>
      <c r="F7" s="70"/>
      <c r="G7" s="48">
        <f t="shared" si="0"/>
        <v>21756.51</v>
      </c>
      <c r="H7" s="2" t="s">
        <v>4</v>
      </c>
    </row>
    <row r="8" spans="1:9" ht="12.75" x14ac:dyDescent="0.2">
      <c r="A8" s="26">
        <v>42125</v>
      </c>
      <c r="B8" s="62" t="s">
        <v>23</v>
      </c>
      <c r="C8" s="58" t="s">
        <v>10</v>
      </c>
      <c r="D8" s="125" t="s">
        <v>12</v>
      </c>
      <c r="F8" s="70">
        <v>33.08</v>
      </c>
      <c r="G8" s="48">
        <f t="shared" si="0"/>
        <v>21723.429999999997</v>
      </c>
      <c r="H8" s="18" t="s">
        <v>45</v>
      </c>
      <c r="I8" s="6"/>
    </row>
    <row r="9" spans="1:9" ht="12.75" x14ac:dyDescent="0.2">
      <c r="A9" s="26">
        <v>42125</v>
      </c>
      <c r="B9" s="62" t="s">
        <v>24</v>
      </c>
      <c r="C9" s="58" t="s">
        <v>10</v>
      </c>
      <c r="D9" s="125" t="s">
        <v>12</v>
      </c>
      <c r="F9" s="70">
        <v>27.85</v>
      </c>
      <c r="G9" s="48">
        <f t="shared" si="0"/>
        <v>21695.579999999998</v>
      </c>
      <c r="H9" s="18" t="s">
        <v>45</v>
      </c>
      <c r="I9" s="6"/>
    </row>
    <row r="10" spans="1:9" ht="12.75" x14ac:dyDescent="0.2">
      <c r="A10" s="26">
        <v>42125</v>
      </c>
      <c r="B10" s="62" t="s">
        <v>22</v>
      </c>
      <c r="C10" s="58" t="s">
        <v>10</v>
      </c>
      <c r="D10" s="125" t="s">
        <v>12</v>
      </c>
      <c r="F10" s="70">
        <v>43.26</v>
      </c>
      <c r="G10" s="48">
        <f t="shared" si="0"/>
        <v>21652.32</v>
      </c>
      <c r="H10" s="18" t="s">
        <v>45</v>
      </c>
      <c r="I10" s="6"/>
    </row>
    <row r="11" spans="1:9" ht="12.75" x14ac:dyDescent="0.2">
      <c r="A11" s="26">
        <v>42125</v>
      </c>
      <c r="B11" s="62" t="s">
        <v>25</v>
      </c>
      <c r="C11" s="58" t="s">
        <v>10</v>
      </c>
      <c r="D11" s="125" t="s">
        <v>12</v>
      </c>
      <c r="F11" s="70">
        <v>27.85</v>
      </c>
      <c r="G11" s="48">
        <f t="shared" si="0"/>
        <v>21624.47</v>
      </c>
      <c r="H11" s="18" t="s">
        <v>45</v>
      </c>
    </row>
    <row r="12" spans="1:9" ht="12.75" x14ac:dyDescent="0.2">
      <c r="A12" s="26">
        <v>42128</v>
      </c>
      <c r="B12" s="41" t="s">
        <v>55</v>
      </c>
      <c r="C12" s="30" t="s">
        <v>120</v>
      </c>
      <c r="D12" s="160">
        <v>1899</v>
      </c>
      <c r="E12" s="134"/>
      <c r="F12" s="70">
        <v>1300</v>
      </c>
      <c r="G12" s="48">
        <f t="shared" si="0"/>
        <v>20324.47</v>
      </c>
      <c r="H12" s="2" t="s">
        <v>117</v>
      </c>
    </row>
    <row r="13" spans="1:9" ht="12.75" x14ac:dyDescent="0.2">
      <c r="A13" s="26">
        <v>42143</v>
      </c>
      <c r="B13" s="63">
        <v>250101053901</v>
      </c>
      <c r="C13" s="58" t="s">
        <v>9</v>
      </c>
      <c r="D13" s="125" t="s">
        <v>12</v>
      </c>
      <c r="E13" s="134"/>
      <c r="F13" s="70">
        <v>25.37</v>
      </c>
      <c r="G13" s="48">
        <f t="shared" si="0"/>
        <v>20299.100000000002</v>
      </c>
      <c r="H13" s="2" t="s">
        <v>38</v>
      </c>
    </row>
    <row r="14" spans="1:9" ht="12.75" x14ac:dyDescent="0.2">
      <c r="A14" s="26">
        <v>42143</v>
      </c>
      <c r="B14" s="63">
        <v>250101104739</v>
      </c>
      <c r="C14" s="58" t="s">
        <v>9</v>
      </c>
      <c r="D14" s="125" t="s">
        <v>12</v>
      </c>
      <c r="E14" s="134"/>
      <c r="F14" s="70">
        <v>25.37</v>
      </c>
      <c r="G14" s="48">
        <f t="shared" si="0"/>
        <v>20273.730000000003</v>
      </c>
      <c r="H14" s="2" t="s">
        <v>38</v>
      </c>
    </row>
    <row r="15" spans="1:9" ht="12.75" x14ac:dyDescent="0.2">
      <c r="A15" s="26">
        <v>42143</v>
      </c>
      <c r="B15" s="63">
        <v>250101104740</v>
      </c>
      <c r="C15" s="58" t="s">
        <v>9</v>
      </c>
      <c r="D15" s="125" t="s">
        <v>12</v>
      </c>
      <c r="E15" s="134"/>
      <c r="F15" s="70">
        <v>25.37</v>
      </c>
      <c r="G15" s="48">
        <f t="shared" si="0"/>
        <v>20248.360000000004</v>
      </c>
      <c r="H15" s="2" t="s">
        <v>38</v>
      </c>
    </row>
    <row r="16" spans="1:9" ht="12.75" x14ac:dyDescent="0.2">
      <c r="A16" s="26">
        <v>42143</v>
      </c>
      <c r="B16" s="63">
        <v>250101104741</v>
      </c>
      <c r="C16" s="58" t="s">
        <v>9</v>
      </c>
      <c r="D16" s="125" t="s">
        <v>12</v>
      </c>
      <c r="E16" s="134"/>
      <c r="F16" s="70">
        <v>25.37</v>
      </c>
      <c r="G16" s="48">
        <f t="shared" si="0"/>
        <v>20222.990000000005</v>
      </c>
      <c r="H16" s="2" t="s">
        <v>38</v>
      </c>
    </row>
    <row r="17" spans="1:9" ht="12.75" x14ac:dyDescent="0.2">
      <c r="A17" s="26">
        <v>42128</v>
      </c>
      <c r="B17" s="63" t="s">
        <v>103</v>
      </c>
      <c r="C17" s="58" t="s">
        <v>53</v>
      </c>
      <c r="D17" s="125">
        <v>1898</v>
      </c>
      <c r="E17" s="134"/>
      <c r="F17" s="70">
        <v>150</v>
      </c>
      <c r="G17" s="48">
        <f t="shared" si="0"/>
        <v>20072.990000000005</v>
      </c>
      <c r="H17" s="68" t="s">
        <v>29</v>
      </c>
    </row>
    <row r="18" spans="1:9" ht="12.75" x14ac:dyDescent="0.2">
      <c r="A18" s="26">
        <v>42135</v>
      </c>
      <c r="B18" s="63" t="s">
        <v>4</v>
      </c>
      <c r="C18" s="58" t="s">
        <v>18</v>
      </c>
      <c r="D18" s="125"/>
      <c r="E18" s="134">
        <v>97.33</v>
      </c>
      <c r="F18" s="70"/>
      <c r="G18" s="48">
        <f t="shared" si="0"/>
        <v>20170.320000000007</v>
      </c>
      <c r="H18" s="118" t="s">
        <v>4</v>
      </c>
    </row>
    <row r="19" spans="1:9" ht="12.75" x14ac:dyDescent="0.2">
      <c r="A19" s="26">
        <v>42135</v>
      </c>
      <c r="B19" s="63" t="s">
        <v>4</v>
      </c>
      <c r="C19" s="58" t="s">
        <v>18</v>
      </c>
      <c r="D19" s="125"/>
      <c r="E19" s="134">
        <v>145</v>
      </c>
      <c r="F19" s="48"/>
      <c r="G19" s="48">
        <f t="shared" si="0"/>
        <v>20315.320000000007</v>
      </c>
      <c r="H19" s="118" t="s">
        <v>4</v>
      </c>
    </row>
    <row r="20" spans="1:9" ht="12.75" x14ac:dyDescent="0.2">
      <c r="A20" s="26">
        <v>42144</v>
      </c>
      <c r="B20" s="63"/>
      <c r="C20" s="58"/>
      <c r="D20" s="125">
        <v>1900</v>
      </c>
      <c r="E20" s="134"/>
      <c r="F20" s="70">
        <v>164.86</v>
      </c>
      <c r="G20" s="48">
        <f t="shared" si="0"/>
        <v>20150.460000000006</v>
      </c>
      <c r="H20" s="2" t="s">
        <v>171</v>
      </c>
    </row>
    <row r="21" spans="1:9" ht="12.75" x14ac:dyDescent="0.2">
      <c r="A21" s="26">
        <v>42137</v>
      </c>
      <c r="B21" s="63" t="s">
        <v>162</v>
      </c>
      <c r="C21" s="58" t="s">
        <v>18</v>
      </c>
      <c r="D21" s="125"/>
      <c r="E21" s="134">
        <v>250</v>
      </c>
      <c r="F21" s="48"/>
      <c r="G21" s="48">
        <f t="shared" si="0"/>
        <v>20400.460000000006</v>
      </c>
      <c r="H21" s="2" t="s">
        <v>4</v>
      </c>
    </row>
    <row r="22" spans="1:9" ht="12.75" x14ac:dyDescent="0.2">
      <c r="A22" s="26">
        <v>42138</v>
      </c>
      <c r="B22" s="63" t="s">
        <v>163</v>
      </c>
      <c r="C22" s="58" t="s">
        <v>18</v>
      </c>
      <c r="D22" s="125"/>
      <c r="E22" s="134">
        <v>180</v>
      </c>
      <c r="F22" s="48"/>
      <c r="G22" s="48">
        <f t="shared" si="0"/>
        <v>20580.460000000006</v>
      </c>
      <c r="H22" s="2" t="s">
        <v>4</v>
      </c>
    </row>
    <row r="23" spans="1:9" ht="12.75" x14ac:dyDescent="0.2">
      <c r="A23" s="26">
        <v>42129</v>
      </c>
      <c r="B23" s="62" t="s">
        <v>164</v>
      </c>
      <c r="C23" s="58" t="s">
        <v>165</v>
      </c>
      <c r="D23" s="125" t="s">
        <v>12</v>
      </c>
      <c r="F23" s="134">
        <v>10.8</v>
      </c>
      <c r="G23" s="48">
        <f t="shared" si="0"/>
        <v>20569.660000000007</v>
      </c>
      <c r="H23" s="2" t="s">
        <v>51</v>
      </c>
    </row>
    <row r="24" spans="1:9" ht="12.75" x14ac:dyDescent="0.2">
      <c r="A24" s="26">
        <v>42142</v>
      </c>
      <c r="B24" s="62" t="s">
        <v>105</v>
      </c>
      <c r="C24" s="58" t="s">
        <v>18</v>
      </c>
      <c r="D24" s="125" t="s">
        <v>12</v>
      </c>
      <c r="E24" s="163">
        <v>320</v>
      </c>
      <c r="F24" s="134"/>
      <c r="G24" s="48">
        <f t="shared" ref="G24:G36" si="1">SUM(G23+E24-F24)</f>
        <v>20889.660000000007</v>
      </c>
      <c r="H24" s="2" t="s">
        <v>4</v>
      </c>
    </row>
    <row r="25" spans="1:9" ht="12.75" x14ac:dyDescent="0.2">
      <c r="A25" s="26">
        <v>42145</v>
      </c>
      <c r="B25" s="62" t="s">
        <v>105</v>
      </c>
      <c r="C25" s="58" t="s">
        <v>18</v>
      </c>
      <c r="D25" s="125"/>
      <c r="E25" s="163">
        <v>685</v>
      </c>
      <c r="F25" s="134"/>
      <c r="G25" s="48">
        <f t="shared" si="1"/>
        <v>21574.660000000007</v>
      </c>
      <c r="H25" s="2" t="s">
        <v>4</v>
      </c>
    </row>
    <row r="26" spans="1:9" ht="12.75" x14ac:dyDescent="0.2">
      <c r="A26" s="26">
        <v>42150</v>
      </c>
      <c r="B26" s="62" t="s">
        <v>105</v>
      </c>
      <c r="C26" s="58" t="s">
        <v>18</v>
      </c>
      <c r="D26" s="125"/>
      <c r="E26" s="163">
        <v>830</v>
      </c>
      <c r="F26" s="134"/>
      <c r="G26" s="48">
        <f t="shared" si="1"/>
        <v>22404.660000000007</v>
      </c>
      <c r="H26" s="2" t="s">
        <v>4</v>
      </c>
    </row>
    <row r="27" spans="1:9" ht="12.75" x14ac:dyDescent="0.2">
      <c r="A27" s="2"/>
      <c r="B27" s="2"/>
      <c r="C27" s="2"/>
      <c r="D27" s="173"/>
      <c r="E27" s="30"/>
      <c r="F27" s="30"/>
      <c r="G27" s="48">
        <f t="shared" si="1"/>
        <v>22404.660000000007</v>
      </c>
      <c r="H27" s="18" t="s">
        <v>45</v>
      </c>
      <c r="I27" s="6"/>
    </row>
    <row r="28" spans="1:9" ht="12.75" x14ac:dyDescent="0.2">
      <c r="A28" s="2"/>
      <c r="B28" s="2"/>
      <c r="C28" s="2"/>
      <c r="D28" s="173"/>
      <c r="E28" s="30"/>
      <c r="F28" s="30"/>
      <c r="G28" s="48">
        <f t="shared" si="1"/>
        <v>22404.660000000007</v>
      </c>
      <c r="H28" s="18" t="s">
        <v>45</v>
      </c>
      <c r="I28" s="6"/>
    </row>
    <row r="29" spans="1:9" ht="12.75" x14ac:dyDescent="0.2">
      <c r="A29" s="2"/>
      <c r="B29" s="2"/>
      <c r="C29" s="2"/>
      <c r="D29" s="173"/>
      <c r="E29" s="30"/>
      <c r="F29" s="30"/>
      <c r="G29" s="48">
        <f t="shared" si="1"/>
        <v>22404.660000000007</v>
      </c>
      <c r="H29" s="18" t="s">
        <v>45</v>
      </c>
      <c r="I29" s="6"/>
    </row>
    <row r="30" spans="1:9" ht="12.75" x14ac:dyDescent="0.2">
      <c r="A30" s="2"/>
      <c r="B30" s="2"/>
      <c r="C30" s="2"/>
      <c r="D30" s="173"/>
      <c r="E30" s="30"/>
      <c r="F30" s="30"/>
      <c r="G30" s="48">
        <f t="shared" si="1"/>
        <v>22404.660000000007</v>
      </c>
      <c r="H30" s="18" t="s">
        <v>45</v>
      </c>
    </row>
    <row r="31" spans="1:9" ht="12.75" x14ac:dyDescent="0.2">
      <c r="A31" s="26">
        <v>42142</v>
      </c>
      <c r="B31" s="63" t="s">
        <v>166</v>
      </c>
      <c r="C31" s="58" t="s">
        <v>167</v>
      </c>
      <c r="D31" s="125"/>
      <c r="E31" s="134"/>
      <c r="F31" s="48">
        <v>5.01</v>
      </c>
      <c r="G31" s="48">
        <f t="shared" si="1"/>
        <v>22399.650000000009</v>
      </c>
      <c r="H31" s="2" t="s">
        <v>17</v>
      </c>
    </row>
    <row r="32" spans="1:9" ht="12.75" x14ac:dyDescent="0.2">
      <c r="A32" s="26">
        <v>42142</v>
      </c>
      <c r="B32" s="63" t="s">
        <v>166</v>
      </c>
      <c r="C32" s="58" t="s">
        <v>167</v>
      </c>
      <c r="D32" s="125"/>
      <c r="E32" s="134"/>
      <c r="F32" s="48">
        <v>6.92</v>
      </c>
      <c r="G32" s="48">
        <f t="shared" si="1"/>
        <v>22392.73000000001</v>
      </c>
      <c r="H32" s="2" t="s">
        <v>86</v>
      </c>
    </row>
    <row r="33" spans="1:9" ht="12.75" x14ac:dyDescent="0.2">
      <c r="A33" s="26">
        <v>42142</v>
      </c>
      <c r="B33" s="63" t="s">
        <v>168</v>
      </c>
      <c r="C33" s="58" t="s">
        <v>169</v>
      </c>
      <c r="D33" s="125"/>
      <c r="E33" s="134"/>
      <c r="F33" s="48">
        <v>21.01</v>
      </c>
      <c r="G33" s="48">
        <f t="shared" si="1"/>
        <v>22371.720000000012</v>
      </c>
      <c r="H33" s="2" t="s">
        <v>61</v>
      </c>
    </row>
    <row r="34" spans="1:9" ht="12.75" x14ac:dyDescent="0.2">
      <c r="A34" s="26">
        <v>42143</v>
      </c>
      <c r="B34" s="63" t="s">
        <v>136</v>
      </c>
      <c r="C34" s="58" t="s">
        <v>165</v>
      </c>
      <c r="D34" s="125"/>
      <c r="E34" s="134"/>
      <c r="F34" s="48">
        <v>10.210000000000001</v>
      </c>
      <c r="G34" s="48">
        <f t="shared" si="1"/>
        <v>22361.510000000013</v>
      </c>
      <c r="H34" s="2" t="s">
        <v>172</v>
      </c>
    </row>
    <row r="35" spans="1:9" ht="12.75" x14ac:dyDescent="0.2">
      <c r="A35" s="26">
        <v>42143</v>
      </c>
      <c r="B35" s="63" t="s">
        <v>49</v>
      </c>
      <c r="C35" s="58" t="s">
        <v>102</v>
      </c>
      <c r="D35" s="125"/>
      <c r="E35" s="134"/>
      <c r="F35" s="48">
        <v>42</v>
      </c>
      <c r="G35" s="48">
        <f t="shared" si="1"/>
        <v>22319.510000000013</v>
      </c>
      <c r="H35" s="2" t="s">
        <v>49</v>
      </c>
    </row>
    <row r="36" spans="1:9" ht="12.75" x14ac:dyDescent="0.2">
      <c r="A36" s="26">
        <v>42150</v>
      </c>
      <c r="B36" s="63" t="s">
        <v>170</v>
      </c>
      <c r="C36" s="58" t="s">
        <v>165</v>
      </c>
      <c r="D36" s="125"/>
      <c r="E36" s="134"/>
      <c r="F36" s="48">
        <v>166.75</v>
      </c>
      <c r="G36" s="48">
        <f t="shared" si="1"/>
        <v>22152.760000000013</v>
      </c>
      <c r="H36" s="2" t="s">
        <v>172</v>
      </c>
    </row>
    <row r="37" spans="1:9" ht="12.75" customHeight="1" x14ac:dyDescent="0.2">
      <c r="A37" s="118"/>
      <c r="B37" s="12" t="s">
        <v>15</v>
      </c>
      <c r="C37" s="44"/>
      <c r="D37" s="160"/>
      <c r="E37" s="134">
        <f>SUM(E5:E36)</f>
        <v>2557.33</v>
      </c>
      <c r="F37" s="48">
        <f>SUM(F5:F36)</f>
        <v>2111.08</v>
      </c>
      <c r="G37" s="48">
        <f>SUM(G5+E37-F37)</f>
        <v>22152.759999999995</v>
      </c>
      <c r="H37" s="2"/>
      <c r="I37" s="25"/>
    </row>
    <row r="38" spans="1:9" ht="12.75" x14ac:dyDescent="0.2">
      <c r="A38" s="26"/>
      <c r="B38" s="12" t="s">
        <v>41</v>
      </c>
      <c r="C38" s="44"/>
      <c r="D38" s="160"/>
      <c r="E38" s="134">
        <v>2557.33</v>
      </c>
      <c r="F38" s="48">
        <v>2111.08</v>
      </c>
      <c r="G38" s="48">
        <v>22152.76</v>
      </c>
      <c r="H38" s="2"/>
    </row>
    <row r="39" spans="1:9" ht="12.75" x14ac:dyDescent="0.2">
      <c r="A39" s="26"/>
      <c r="B39" s="131" t="s">
        <v>7</v>
      </c>
      <c r="C39" s="41"/>
      <c r="D39" s="23"/>
      <c r="E39" s="134">
        <f>SUM(E38-E37)</f>
        <v>0</v>
      </c>
      <c r="F39" s="48">
        <f>SUM(F38-F37)</f>
        <v>0</v>
      </c>
      <c r="G39" s="48">
        <f>SUM(G38-G37)</f>
        <v>3.637978807091713E-12</v>
      </c>
      <c r="H39" s="2"/>
    </row>
    <row r="40" spans="1:9" ht="12.75" x14ac:dyDescent="0.2">
      <c r="A40" s="26"/>
      <c r="B40" s="63"/>
      <c r="C40" s="58"/>
      <c r="D40" s="125"/>
      <c r="E40" s="134"/>
      <c r="F40" s="70"/>
      <c r="G40" s="48"/>
      <c r="H40" s="68"/>
    </row>
    <row r="41" spans="1:9" ht="12.75" x14ac:dyDescent="0.2">
      <c r="A41" s="26"/>
      <c r="B41" s="12"/>
      <c r="C41" s="44"/>
      <c r="D41" s="160"/>
      <c r="E41" s="134"/>
      <c r="F41" s="48"/>
      <c r="G41" s="70"/>
      <c r="H41" s="2"/>
    </row>
    <row r="43" spans="1:9" ht="12.75" x14ac:dyDescent="0.2">
      <c r="A43" s="26"/>
      <c r="B43" s="12"/>
      <c r="C43" s="68" t="s">
        <v>17</v>
      </c>
      <c r="D43" s="160"/>
      <c r="E43" s="134"/>
      <c r="F43" s="48">
        <f>SUM(F31+F32)</f>
        <v>11.93</v>
      </c>
      <c r="G43" s="70"/>
      <c r="H43" s="2"/>
    </row>
    <row r="44" spans="1:9" ht="12.75" x14ac:dyDescent="0.2">
      <c r="A44" s="26"/>
      <c r="B44" s="12"/>
      <c r="C44" s="68" t="s">
        <v>26</v>
      </c>
      <c r="D44" s="160"/>
      <c r="E44" s="134"/>
      <c r="F44" s="48"/>
      <c r="G44" s="70"/>
      <c r="H44" s="2"/>
    </row>
    <row r="45" spans="1:9" ht="12.75" x14ac:dyDescent="0.2">
      <c r="A45" s="26"/>
      <c r="B45" s="12"/>
      <c r="C45" s="68" t="s">
        <v>20</v>
      </c>
      <c r="D45" s="160"/>
      <c r="E45" s="134"/>
      <c r="F45" s="48">
        <f>SUM(F8:F11)</f>
        <v>132.04</v>
      </c>
      <c r="G45" s="70"/>
      <c r="H45" s="2"/>
    </row>
    <row r="46" spans="1:9" ht="12.75" x14ac:dyDescent="0.2">
      <c r="A46" s="26"/>
      <c r="B46" s="12"/>
      <c r="C46" s="68" t="s">
        <v>19</v>
      </c>
      <c r="D46" s="160"/>
      <c r="E46" s="134"/>
      <c r="F46" s="48"/>
      <c r="G46" s="70"/>
      <c r="H46" s="2"/>
    </row>
    <row r="47" spans="1:9" ht="12.75" x14ac:dyDescent="0.2">
      <c r="A47" s="26"/>
      <c r="B47" s="12"/>
      <c r="C47" s="68" t="s">
        <v>21</v>
      </c>
      <c r="D47" s="160"/>
      <c r="E47" s="134"/>
      <c r="F47" s="48"/>
      <c r="G47" s="70"/>
      <c r="H47" s="2"/>
    </row>
    <row r="48" spans="1:9" ht="12.75" x14ac:dyDescent="0.2">
      <c r="A48" s="26"/>
      <c r="B48" s="12"/>
      <c r="C48" s="68" t="s">
        <v>27</v>
      </c>
      <c r="D48" s="160"/>
      <c r="E48" s="134"/>
      <c r="F48" s="48">
        <f>SUM(F23+F34+F36)</f>
        <v>187.76</v>
      </c>
      <c r="G48" s="70"/>
      <c r="H48" s="2"/>
    </row>
    <row r="49" spans="1:8" ht="12.75" x14ac:dyDescent="0.2">
      <c r="A49" s="26"/>
      <c r="B49" s="12"/>
      <c r="C49" s="68" t="s">
        <v>28</v>
      </c>
      <c r="D49" s="160"/>
      <c r="E49" s="134"/>
      <c r="F49" s="48">
        <f>SUM(F12)</f>
        <v>1300</v>
      </c>
      <c r="G49" s="70"/>
      <c r="H49" s="2"/>
    </row>
    <row r="50" spans="1:8" ht="12.75" x14ac:dyDescent="0.2">
      <c r="A50" s="26"/>
      <c r="B50" s="12"/>
      <c r="C50" s="68" t="s">
        <v>13</v>
      </c>
      <c r="D50" s="160"/>
      <c r="E50" s="134"/>
      <c r="F50" s="48"/>
      <c r="G50" s="70"/>
      <c r="H50" s="2"/>
    </row>
    <row r="51" spans="1:8" ht="12.75" x14ac:dyDescent="0.2">
      <c r="A51" s="26"/>
      <c r="B51" s="12"/>
      <c r="C51" s="68" t="s">
        <v>29</v>
      </c>
      <c r="D51" s="160"/>
      <c r="E51" s="134"/>
      <c r="F51" s="48">
        <f>SUM(F17)</f>
        <v>150</v>
      </c>
      <c r="G51" s="70"/>
      <c r="H51" s="2"/>
    </row>
    <row r="52" spans="1:8" ht="12.75" x14ac:dyDescent="0.2">
      <c r="A52" s="26"/>
      <c r="B52" s="12"/>
      <c r="C52" s="68" t="s">
        <v>30</v>
      </c>
      <c r="D52" s="160"/>
      <c r="E52" s="134"/>
      <c r="F52" s="48"/>
      <c r="G52" s="70"/>
      <c r="H52" s="2"/>
    </row>
    <row r="53" spans="1:8" ht="12.75" x14ac:dyDescent="0.2">
      <c r="A53" s="26"/>
      <c r="B53" s="12"/>
      <c r="C53" s="68" t="s">
        <v>148</v>
      </c>
      <c r="D53" s="160"/>
      <c r="E53" s="134"/>
      <c r="F53" s="48">
        <f>SUM(F18)</f>
        <v>0</v>
      </c>
      <c r="G53" s="70"/>
      <c r="H53" s="2"/>
    </row>
    <row r="54" spans="1:8" ht="12.75" x14ac:dyDescent="0.2">
      <c r="A54" s="26"/>
      <c r="B54" s="12"/>
      <c r="C54" s="150" t="s">
        <v>72</v>
      </c>
      <c r="D54" s="160"/>
      <c r="E54" s="134"/>
      <c r="F54" s="48"/>
      <c r="G54" s="70"/>
      <c r="H54" s="2"/>
    </row>
    <row r="55" spans="1:8" ht="12.75" x14ac:dyDescent="0.2">
      <c r="A55" s="26"/>
      <c r="B55" s="12"/>
      <c r="C55" s="68" t="s">
        <v>32</v>
      </c>
      <c r="D55" s="160"/>
      <c r="E55" s="134"/>
      <c r="F55" s="48"/>
      <c r="G55" s="70"/>
      <c r="H55" s="2"/>
    </row>
    <row r="56" spans="1:8" ht="12.75" x14ac:dyDescent="0.2">
      <c r="A56" s="26"/>
      <c r="B56" s="12"/>
      <c r="C56" s="68" t="s">
        <v>33</v>
      </c>
      <c r="D56" s="160"/>
      <c r="E56" s="134"/>
      <c r="F56" s="48">
        <f>SUM(F20)</f>
        <v>164.86</v>
      </c>
      <c r="G56" s="70"/>
      <c r="H56" s="2"/>
    </row>
    <row r="57" spans="1:8" ht="12.75" x14ac:dyDescent="0.2">
      <c r="A57" s="78"/>
      <c r="B57" s="12"/>
      <c r="C57" s="68" t="s">
        <v>34</v>
      </c>
      <c r="D57" s="160"/>
      <c r="E57" s="134"/>
      <c r="F57" s="48">
        <f>SUM(F35)</f>
        <v>42</v>
      </c>
    </row>
    <row r="58" spans="1:8" ht="12.75" x14ac:dyDescent="0.2">
      <c r="A58" s="78"/>
      <c r="B58" s="12"/>
      <c r="C58" s="68" t="s">
        <v>61</v>
      </c>
      <c r="D58" s="160"/>
      <c r="E58" s="134"/>
      <c r="F58" s="48">
        <f>SUM(F33)</f>
        <v>21.01</v>
      </c>
    </row>
    <row r="59" spans="1:8" ht="12.75" x14ac:dyDescent="0.2">
      <c r="A59" s="78"/>
      <c r="B59" s="75"/>
      <c r="C59" s="150" t="s">
        <v>35</v>
      </c>
      <c r="D59" s="160"/>
      <c r="E59" s="134"/>
      <c r="F59" s="48">
        <f>SUM(F13:F16)</f>
        <v>101.48</v>
      </c>
    </row>
    <row r="60" spans="1:8" ht="12.75" x14ac:dyDescent="0.2">
      <c r="A60" s="78"/>
      <c r="B60" s="75"/>
      <c r="C60" s="44" t="s">
        <v>36</v>
      </c>
      <c r="D60" s="160"/>
      <c r="E60" s="134"/>
      <c r="F60" s="48"/>
    </row>
    <row r="61" spans="1:8" ht="12.75" x14ac:dyDescent="0.2">
      <c r="A61" s="78"/>
      <c r="B61" s="75"/>
      <c r="C61" s="44" t="s">
        <v>8</v>
      </c>
      <c r="D61" s="160"/>
      <c r="E61" s="134"/>
      <c r="F61" s="48">
        <f>SUM(F43:F60)</f>
        <v>2111.08</v>
      </c>
    </row>
    <row r="62" spans="1:8" x14ac:dyDescent="0.2">
      <c r="A62" s="78"/>
      <c r="B62" s="75"/>
      <c r="C62" s="75"/>
      <c r="D62" s="79"/>
      <c r="E62" s="4"/>
    </row>
    <row r="63" spans="1:8" x14ac:dyDescent="0.2">
      <c r="A63" s="78"/>
      <c r="B63" s="75"/>
      <c r="C63" s="75"/>
      <c r="D63" s="79"/>
      <c r="E63" s="4"/>
    </row>
    <row r="64" spans="1:8" x14ac:dyDescent="0.2">
      <c r="A64" s="78"/>
      <c r="B64" s="75"/>
      <c r="C64" s="75"/>
      <c r="D64" s="79"/>
      <c r="E64" s="4"/>
    </row>
    <row r="65" spans="1:8" x14ac:dyDescent="0.2">
      <c r="A65" s="78"/>
      <c r="B65" s="75"/>
      <c r="C65" s="75"/>
      <c r="D65" s="79"/>
      <c r="E65" s="4"/>
    </row>
    <row r="66" spans="1:8" x14ac:dyDescent="0.2">
      <c r="A66" s="78"/>
      <c r="B66" s="75"/>
      <c r="C66" s="75"/>
      <c r="D66" s="79"/>
      <c r="E66" s="4"/>
    </row>
    <row r="67" spans="1:8" x14ac:dyDescent="0.2">
      <c r="A67" s="78"/>
      <c r="B67" s="75"/>
      <c r="C67" s="75"/>
      <c r="D67" s="79"/>
      <c r="E67" s="4"/>
    </row>
    <row r="68" spans="1:8" x14ac:dyDescent="0.2">
      <c r="A68" s="78"/>
      <c r="B68" s="75"/>
      <c r="C68" s="75"/>
      <c r="D68" s="79"/>
      <c r="E68" s="4"/>
    </row>
    <row r="69" spans="1:8" x14ac:dyDescent="0.2">
      <c r="A69" s="78"/>
      <c r="B69" s="75"/>
      <c r="C69" s="75"/>
      <c r="D69" s="79"/>
      <c r="E69" s="4"/>
    </row>
    <row r="70" spans="1:8" x14ac:dyDescent="0.2">
      <c r="A70" s="78"/>
      <c r="B70" s="75"/>
      <c r="C70" s="75"/>
      <c r="D70" s="79"/>
      <c r="E70" s="4"/>
    </row>
    <row r="71" spans="1:8" x14ac:dyDescent="0.2">
      <c r="A71" s="78"/>
      <c r="B71" s="75"/>
      <c r="C71" s="75"/>
      <c r="D71" s="79"/>
      <c r="E71" s="4"/>
    </row>
    <row r="72" spans="1:8" x14ac:dyDescent="0.2">
      <c r="A72" s="78"/>
      <c r="B72" s="75"/>
      <c r="C72" s="75"/>
      <c r="D72" s="79"/>
      <c r="E72" s="4"/>
    </row>
    <row r="73" spans="1:8" x14ac:dyDescent="0.2">
      <c r="A73" s="78"/>
      <c r="B73" s="75"/>
      <c r="C73" s="75"/>
      <c r="D73" s="79"/>
      <c r="E73" s="4"/>
    </row>
    <row r="74" spans="1:8" x14ac:dyDescent="0.2">
      <c r="A74" s="78"/>
      <c r="B74" s="75"/>
      <c r="C74" s="75"/>
      <c r="D74" s="79"/>
      <c r="E74" s="4"/>
    </row>
    <row r="75" spans="1:8" ht="12.75" x14ac:dyDescent="0.2">
      <c r="A75" s="26"/>
      <c r="B75" s="12"/>
      <c r="C75" s="68" t="s">
        <v>17</v>
      </c>
      <c r="D75" s="160"/>
      <c r="E75" s="134"/>
      <c r="F75" s="48"/>
      <c r="G75" s="70"/>
      <c r="H75" s="2"/>
    </row>
    <row r="76" spans="1:8" ht="12.75" x14ac:dyDescent="0.2">
      <c r="A76" s="26"/>
      <c r="B76" s="12"/>
      <c r="C76" s="68" t="s">
        <v>26</v>
      </c>
      <c r="D76" s="160"/>
      <c r="E76" s="134"/>
      <c r="F76" s="48"/>
      <c r="G76" s="70"/>
      <c r="H76" s="2"/>
    </row>
    <row r="77" spans="1:8" ht="12.75" x14ac:dyDescent="0.2">
      <c r="A77" s="26"/>
      <c r="B77" s="12"/>
      <c r="C77" s="68" t="s">
        <v>20</v>
      </c>
      <c r="D77" s="160"/>
      <c r="E77" s="134"/>
      <c r="F77" s="48" t="e">
        <f>SUM(F8+F9+F10+F11+F23+#REF!+F24+F25)</f>
        <v>#REF!</v>
      </c>
      <c r="G77" s="70"/>
      <c r="H77" s="2"/>
    </row>
    <row r="78" spans="1:8" ht="12.75" x14ac:dyDescent="0.2">
      <c r="A78" s="26"/>
      <c r="B78" s="12"/>
      <c r="C78" s="68" t="s">
        <v>19</v>
      </c>
      <c r="D78" s="160"/>
      <c r="E78" s="134"/>
      <c r="F78" s="48"/>
      <c r="G78" s="70"/>
      <c r="H78" s="2"/>
    </row>
    <row r="79" spans="1:8" ht="12.75" x14ac:dyDescent="0.2">
      <c r="A79" s="26"/>
      <c r="B79" s="12"/>
      <c r="C79" s="68" t="s">
        <v>21</v>
      </c>
      <c r="D79" s="160"/>
      <c r="E79" s="134"/>
      <c r="F79" s="48"/>
      <c r="G79" s="70"/>
      <c r="H79" s="2"/>
    </row>
    <row r="80" spans="1:8" ht="12.75" x14ac:dyDescent="0.2">
      <c r="A80" s="26"/>
      <c r="B80" s="12"/>
      <c r="C80" s="68" t="s">
        <v>27</v>
      </c>
      <c r="D80" s="160"/>
      <c r="E80" s="134"/>
      <c r="F80" s="48" t="e">
        <f>SUM(F19+#REF!)</f>
        <v>#REF!</v>
      </c>
      <c r="G80" s="70"/>
      <c r="H80" s="2"/>
    </row>
    <row r="81" spans="1:8" ht="12.75" x14ac:dyDescent="0.2">
      <c r="A81" s="26"/>
      <c r="B81" s="12"/>
      <c r="C81" s="68" t="s">
        <v>28</v>
      </c>
      <c r="D81" s="160"/>
      <c r="E81" s="134"/>
      <c r="F81" s="48">
        <f>SUM(F12)</f>
        <v>1300</v>
      </c>
      <c r="G81" s="70"/>
      <c r="H81" s="2"/>
    </row>
    <row r="82" spans="1:8" ht="12.75" x14ac:dyDescent="0.2">
      <c r="A82" s="26"/>
      <c r="B82" s="12"/>
      <c r="C82" s="68" t="s">
        <v>13</v>
      </c>
      <c r="D82" s="160"/>
      <c r="E82" s="134"/>
      <c r="F82" s="48"/>
      <c r="G82" s="70"/>
      <c r="H82" s="2"/>
    </row>
    <row r="83" spans="1:8" ht="12.75" x14ac:dyDescent="0.2">
      <c r="A83" s="26"/>
      <c r="B83" s="12"/>
      <c r="C83" s="68" t="s">
        <v>29</v>
      </c>
      <c r="D83" s="160"/>
      <c r="E83" s="134"/>
      <c r="F83" s="48">
        <f>SUM(F17)</f>
        <v>150</v>
      </c>
      <c r="G83" s="70"/>
      <c r="H83" s="2"/>
    </row>
    <row r="84" spans="1:8" ht="12.75" x14ac:dyDescent="0.2">
      <c r="A84" s="26"/>
      <c r="B84" s="12"/>
      <c r="C84" s="68" t="s">
        <v>30</v>
      </c>
      <c r="D84" s="160"/>
      <c r="E84" s="134"/>
      <c r="F84" s="48"/>
      <c r="G84" s="70"/>
      <c r="H84" s="2"/>
    </row>
    <row r="85" spans="1:8" ht="12.75" x14ac:dyDescent="0.2">
      <c r="A85" s="26"/>
      <c r="B85" s="12"/>
      <c r="C85" s="68" t="s">
        <v>31</v>
      </c>
      <c r="D85" s="160"/>
      <c r="E85" s="134"/>
      <c r="F85" s="48">
        <f>SUM(F18)</f>
        <v>0</v>
      </c>
      <c r="G85" s="70"/>
      <c r="H85" s="2"/>
    </row>
    <row r="86" spans="1:8" ht="12.75" x14ac:dyDescent="0.2">
      <c r="A86" s="26"/>
      <c r="B86" s="12"/>
      <c r="C86" s="68" t="s">
        <v>76</v>
      </c>
      <c r="D86" s="160"/>
      <c r="E86" s="134"/>
      <c r="F86" s="48"/>
      <c r="G86" s="70"/>
      <c r="H86" s="2"/>
    </row>
    <row r="87" spans="1:8" ht="12.75" x14ac:dyDescent="0.2">
      <c r="A87" s="26"/>
      <c r="B87" s="12"/>
      <c r="C87" s="68" t="s">
        <v>32</v>
      </c>
      <c r="D87" s="160"/>
      <c r="E87" s="134"/>
      <c r="F87" s="48"/>
      <c r="G87" s="70"/>
      <c r="H87" s="2"/>
    </row>
    <row r="88" spans="1:8" ht="12.75" x14ac:dyDescent="0.2">
      <c r="A88" s="26"/>
      <c r="B88" s="12"/>
      <c r="C88" s="68" t="s">
        <v>33</v>
      </c>
      <c r="D88" s="160"/>
      <c r="E88" s="134"/>
      <c r="F88" s="48">
        <f>SUM(F21)</f>
        <v>0</v>
      </c>
      <c r="G88" s="70"/>
      <c r="H88" s="2"/>
    </row>
    <row r="89" spans="1:8" ht="12.75" x14ac:dyDescent="0.2">
      <c r="A89" s="78"/>
      <c r="B89" s="12"/>
      <c r="C89" s="68" t="s">
        <v>34</v>
      </c>
      <c r="D89" s="160"/>
      <c r="E89" s="134"/>
      <c r="F89" s="48">
        <f>SUM(F20)</f>
        <v>164.86</v>
      </c>
    </row>
    <row r="90" spans="1:8" ht="12.75" x14ac:dyDescent="0.2">
      <c r="A90" s="78"/>
      <c r="B90" s="12"/>
      <c r="C90" s="68" t="s">
        <v>61</v>
      </c>
      <c r="D90" s="160"/>
      <c r="E90" s="134"/>
      <c r="F90" s="48">
        <f>SUM(F6)</f>
        <v>0</v>
      </c>
    </row>
    <row r="91" spans="1:8" ht="12.75" x14ac:dyDescent="0.2">
      <c r="A91" s="78"/>
      <c r="B91" s="75"/>
      <c r="C91" s="150" t="s">
        <v>35</v>
      </c>
      <c r="D91" s="160"/>
      <c r="E91" s="134"/>
      <c r="F91" s="48">
        <f>SUM(F13:F16)</f>
        <v>101.48</v>
      </c>
    </row>
    <row r="92" spans="1:8" ht="12.75" x14ac:dyDescent="0.2">
      <c r="A92" s="78"/>
      <c r="B92" s="75"/>
      <c r="C92" s="44" t="s">
        <v>36</v>
      </c>
      <c r="D92" s="160"/>
      <c r="E92" s="134"/>
      <c r="F92" s="48">
        <f>SUM(F22)</f>
        <v>0</v>
      </c>
    </row>
    <row r="93" spans="1:8" ht="12.75" x14ac:dyDescent="0.2">
      <c r="A93" s="78"/>
      <c r="B93" s="75"/>
      <c r="C93" s="44" t="s">
        <v>8</v>
      </c>
      <c r="D93" s="160"/>
      <c r="E93" s="134"/>
      <c r="F93" s="48" t="e">
        <f>SUM(F75:F92)</f>
        <v>#REF!</v>
      </c>
    </row>
    <row r="94" spans="1:8" x14ac:dyDescent="0.2">
      <c r="A94" s="78"/>
      <c r="B94" s="75"/>
      <c r="C94" s="75"/>
      <c r="D94" s="79"/>
      <c r="E94" s="4"/>
    </row>
    <row r="95" spans="1:8" x14ac:dyDescent="0.2">
      <c r="A95" s="78"/>
      <c r="B95" s="75"/>
      <c r="C95" s="75"/>
      <c r="D95" s="79"/>
      <c r="E95" s="4"/>
    </row>
    <row r="96" spans="1:8" x14ac:dyDescent="0.2">
      <c r="A96" s="78"/>
      <c r="B96" s="75"/>
      <c r="C96" s="75"/>
      <c r="D96" s="79"/>
      <c r="E96" s="4"/>
    </row>
  </sheetData>
  <autoFilter ref="A4:H25"/>
  <sortState ref="A6:I21">
    <sortCondition ref="A6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&amp;CMAY</oddHeader>
    <oddFooter>&amp;L&amp;P OF &amp;N&amp;R&amp;T&amp;D</oddFooter>
  </headerFooter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pane ySplit="2" topLeftCell="A3" activePane="bottomLeft" state="frozen"/>
      <selection pane="bottomLeft" activeCell="B26" sqref="B26:F26"/>
    </sheetView>
  </sheetViews>
  <sheetFormatPr defaultColWidth="9" defaultRowHeight="12.75" x14ac:dyDescent="0.2"/>
  <cols>
    <col min="1" max="1" width="9.42578125" style="57" customWidth="1"/>
    <col min="2" max="2" width="27.7109375" style="58" customWidth="1"/>
    <col min="3" max="3" width="20.7109375" style="58" customWidth="1"/>
    <col min="4" max="4" width="9.42578125" style="142" customWidth="1"/>
    <col min="5" max="5" width="10.140625" style="61" customWidth="1"/>
    <col min="6" max="6" width="10.42578125" style="140" customWidth="1"/>
    <col min="7" max="7" width="12" style="31" customWidth="1"/>
    <col min="8" max="8" width="9" style="58" hidden="1" customWidth="1"/>
    <col min="9" max="9" width="11.42578125" style="58" customWidth="1"/>
    <col min="10" max="16384" width="9" style="60"/>
  </cols>
  <sheetData>
    <row r="1" spans="1:10" x14ac:dyDescent="0.2">
      <c r="A1" s="87"/>
      <c r="B1" s="88" t="s">
        <v>95</v>
      </c>
      <c r="C1" s="89"/>
      <c r="D1" s="141"/>
      <c r="E1" s="59"/>
      <c r="F1" s="139"/>
      <c r="G1" s="53"/>
      <c r="H1" s="90"/>
      <c r="I1" s="90"/>
    </row>
    <row r="2" spans="1:10" x14ac:dyDescent="0.2">
      <c r="A2" s="91" t="s">
        <v>0</v>
      </c>
      <c r="B2" s="90" t="s">
        <v>1</v>
      </c>
      <c r="C2" s="90" t="s">
        <v>2</v>
      </c>
      <c r="D2" s="141" t="s">
        <v>3</v>
      </c>
      <c r="E2" s="59" t="s">
        <v>4</v>
      </c>
      <c r="F2" s="139" t="s">
        <v>5</v>
      </c>
      <c r="G2" s="53" t="s">
        <v>6</v>
      </c>
      <c r="H2" s="90"/>
      <c r="I2" s="30" t="s">
        <v>14</v>
      </c>
    </row>
    <row r="3" spans="1:10" x14ac:dyDescent="0.2">
      <c r="A3" s="87"/>
      <c r="B3" s="89"/>
      <c r="C3" s="89"/>
      <c r="D3" s="141"/>
      <c r="F3" s="139"/>
      <c r="G3" s="53">
        <f>SUM('MAY '!G37)</f>
        <v>22152.759999999995</v>
      </c>
      <c r="H3" s="90"/>
      <c r="I3" s="90"/>
    </row>
    <row r="4" spans="1:10" x14ac:dyDescent="0.2">
      <c r="A4" s="87"/>
      <c r="B4" s="63" t="s">
        <v>56</v>
      </c>
      <c r="C4" s="58" t="s">
        <v>57</v>
      </c>
      <c r="D4" s="125" t="s">
        <v>12</v>
      </c>
      <c r="E4" s="133"/>
      <c r="F4" s="70">
        <v>35</v>
      </c>
      <c r="G4" s="53">
        <f t="shared" ref="G4:G28" si="0">SUM(G3+E4-F4)</f>
        <v>22117.759999999995</v>
      </c>
      <c r="H4" s="90"/>
      <c r="I4" s="2" t="s">
        <v>65</v>
      </c>
      <c r="J4" s="2"/>
    </row>
    <row r="5" spans="1:10" x14ac:dyDescent="0.2">
      <c r="A5" s="87">
        <v>42163</v>
      </c>
      <c r="B5" s="41" t="s">
        <v>122</v>
      </c>
      <c r="C5" s="30" t="s">
        <v>120</v>
      </c>
      <c r="D5" s="69">
        <v>1903</v>
      </c>
      <c r="E5" s="134"/>
      <c r="F5" s="70">
        <v>1300</v>
      </c>
      <c r="G5" s="53">
        <f t="shared" si="0"/>
        <v>20817.759999999995</v>
      </c>
      <c r="H5" s="90"/>
      <c r="I5" s="2" t="s">
        <v>179</v>
      </c>
      <c r="J5" s="2"/>
    </row>
    <row r="6" spans="1:10" x14ac:dyDescent="0.2">
      <c r="A6" s="95" t="s">
        <v>178</v>
      </c>
      <c r="B6" s="63" t="s">
        <v>54</v>
      </c>
      <c r="C6" s="58" t="s">
        <v>53</v>
      </c>
      <c r="D6" s="125">
        <v>1902</v>
      </c>
      <c r="E6" s="134"/>
      <c r="F6" s="70">
        <v>150</v>
      </c>
      <c r="G6" s="53">
        <f t="shared" si="0"/>
        <v>20667.759999999995</v>
      </c>
      <c r="H6" s="90"/>
      <c r="I6" s="2" t="s">
        <v>78</v>
      </c>
      <c r="J6" s="2"/>
    </row>
    <row r="7" spans="1:10" x14ac:dyDescent="0.2">
      <c r="A7" s="87"/>
      <c r="B7" s="63" t="s">
        <v>63</v>
      </c>
      <c r="C7" s="58" t="s">
        <v>42</v>
      </c>
      <c r="D7" s="125"/>
      <c r="E7" s="134"/>
      <c r="F7" s="70"/>
      <c r="G7" s="53">
        <f t="shared" si="0"/>
        <v>20667.759999999995</v>
      </c>
      <c r="H7" s="90"/>
      <c r="I7" s="24" t="s">
        <v>43</v>
      </c>
      <c r="J7" s="2"/>
    </row>
    <row r="8" spans="1:10" x14ac:dyDescent="0.2">
      <c r="A8" s="87">
        <v>42157</v>
      </c>
      <c r="B8" s="63" t="s">
        <v>4</v>
      </c>
      <c r="C8" s="58" t="s">
        <v>81</v>
      </c>
      <c r="D8" s="125"/>
      <c r="E8" s="133">
        <v>50</v>
      </c>
      <c r="F8" s="70"/>
      <c r="G8" s="53">
        <f t="shared" si="0"/>
        <v>20717.759999999995</v>
      </c>
      <c r="H8" s="90"/>
      <c r="I8" s="22" t="s">
        <v>4</v>
      </c>
      <c r="J8" s="6"/>
    </row>
    <row r="9" spans="1:10" x14ac:dyDescent="0.2">
      <c r="A9" s="87"/>
      <c r="B9" s="63" t="s">
        <v>105</v>
      </c>
      <c r="C9" s="58" t="s">
        <v>81</v>
      </c>
      <c r="D9" s="67"/>
      <c r="E9" s="134">
        <v>540</v>
      </c>
      <c r="F9" s="70"/>
      <c r="G9" s="53">
        <f t="shared" si="0"/>
        <v>21257.759999999995</v>
      </c>
      <c r="H9" s="90"/>
      <c r="I9" s="22" t="s">
        <v>4</v>
      </c>
      <c r="J9" s="6"/>
    </row>
    <row r="10" spans="1:10" x14ac:dyDescent="0.2">
      <c r="A10" s="87">
        <v>42158</v>
      </c>
      <c r="B10" s="63" t="s">
        <v>173</v>
      </c>
      <c r="C10" s="58" t="s">
        <v>50</v>
      </c>
      <c r="D10" s="125"/>
      <c r="E10" s="133"/>
      <c r="F10" s="70">
        <v>3.94</v>
      </c>
      <c r="G10" s="53">
        <f t="shared" si="0"/>
        <v>21253.819999999996</v>
      </c>
      <c r="H10" s="90"/>
      <c r="I10" s="22" t="s">
        <v>17</v>
      </c>
      <c r="J10" s="6"/>
    </row>
    <row r="11" spans="1:10" x14ac:dyDescent="0.2">
      <c r="A11" s="87"/>
      <c r="B11" s="63">
        <v>250101053901</v>
      </c>
      <c r="C11" s="58" t="s">
        <v>9</v>
      </c>
      <c r="D11" s="125" t="s">
        <v>12</v>
      </c>
      <c r="E11" s="134"/>
      <c r="F11" s="70">
        <v>25.37</v>
      </c>
      <c r="G11" s="53">
        <f t="shared" si="0"/>
        <v>21228.449999999997</v>
      </c>
      <c r="H11" s="90"/>
      <c r="I11" s="2" t="s">
        <v>77</v>
      </c>
      <c r="J11" s="2"/>
    </row>
    <row r="12" spans="1:10" x14ac:dyDescent="0.2">
      <c r="A12" s="87"/>
      <c r="B12" s="63">
        <v>250101104739</v>
      </c>
      <c r="C12" s="58" t="s">
        <v>9</v>
      </c>
      <c r="D12" s="125" t="s">
        <v>12</v>
      </c>
      <c r="E12" s="134"/>
      <c r="F12" s="70">
        <v>25.37</v>
      </c>
      <c r="G12" s="53">
        <f t="shared" si="0"/>
        <v>21203.079999999998</v>
      </c>
      <c r="H12" s="90"/>
      <c r="I12" s="2" t="s">
        <v>77</v>
      </c>
      <c r="J12" s="2"/>
    </row>
    <row r="13" spans="1:10" x14ac:dyDescent="0.2">
      <c r="A13" s="87"/>
      <c r="B13" s="63">
        <v>250101104740</v>
      </c>
      <c r="C13" s="58" t="s">
        <v>9</v>
      </c>
      <c r="D13" s="125" t="s">
        <v>12</v>
      </c>
      <c r="E13" s="134"/>
      <c r="F13" s="70">
        <v>25.37</v>
      </c>
      <c r="G13" s="53">
        <f t="shared" si="0"/>
        <v>21177.71</v>
      </c>
      <c r="H13" s="90"/>
      <c r="I13" s="2" t="s">
        <v>77</v>
      </c>
      <c r="J13" s="2"/>
    </row>
    <row r="14" spans="1:10" x14ac:dyDescent="0.2">
      <c r="A14" s="87"/>
      <c r="B14" s="63">
        <v>250101104741</v>
      </c>
      <c r="C14" s="58" t="s">
        <v>9</v>
      </c>
      <c r="D14" s="125" t="s">
        <v>12</v>
      </c>
      <c r="E14" s="134"/>
      <c r="F14" s="70">
        <v>25.37</v>
      </c>
      <c r="G14" s="53">
        <f t="shared" si="0"/>
        <v>21152.34</v>
      </c>
      <c r="H14" s="90"/>
      <c r="I14" s="2" t="s">
        <v>77</v>
      </c>
      <c r="J14" s="2"/>
    </row>
    <row r="15" spans="1:10" x14ac:dyDescent="0.2">
      <c r="A15" s="91"/>
      <c r="B15" s="63" t="s">
        <v>49</v>
      </c>
      <c r="C15" s="58" t="s">
        <v>75</v>
      </c>
      <c r="D15" s="67"/>
      <c r="E15" s="134"/>
      <c r="F15" s="70">
        <v>42</v>
      </c>
      <c r="G15" s="53">
        <f t="shared" si="0"/>
        <v>21110.34</v>
      </c>
      <c r="H15" s="90"/>
      <c r="I15" s="58" t="s">
        <v>49</v>
      </c>
      <c r="J15" s="2"/>
    </row>
    <row r="16" spans="1:10" x14ac:dyDescent="0.2">
      <c r="A16" s="26">
        <v>42184</v>
      </c>
      <c r="B16" s="62" t="s">
        <v>23</v>
      </c>
      <c r="C16" s="58" t="s">
        <v>10</v>
      </c>
      <c r="D16" s="125" t="s">
        <v>12</v>
      </c>
      <c r="E16" s="163"/>
      <c r="F16" s="70">
        <v>27.95</v>
      </c>
      <c r="G16" s="53">
        <f t="shared" si="0"/>
        <v>21082.39</v>
      </c>
      <c r="H16" s="90"/>
      <c r="I16" s="18" t="s">
        <v>45</v>
      </c>
      <c r="J16" s="6"/>
    </row>
    <row r="17" spans="1:10" x14ac:dyDescent="0.2">
      <c r="A17" s="26">
        <v>42184</v>
      </c>
      <c r="B17" s="62" t="s">
        <v>24</v>
      </c>
      <c r="C17" s="58" t="s">
        <v>10</v>
      </c>
      <c r="D17" s="125" t="s">
        <v>12</v>
      </c>
      <c r="E17" s="163"/>
      <c r="F17" s="70">
        <v>27.85</v>
      </c>
      <c r="G17" s="53">
        <f t="shared" si="0"/>
        <v>21054.54</v>
      </c>
      <c r="H17" s="90"/>
      <c r="I17" s="18" t="s">
        <v>45</v>
      </c>
      <c r="J17" s="6"/>
    </row>
    <row r="18" spans="1:10" x14ac:dyDescent="0.2">
      <c r="A18" s="26">
        <v>42184</v>
      </c>
      <c r="B18" s="62" t="s">
        <v>22</v>
      </c>
      <c r="C18" s="58" t="s">
        <v>10</v>
      </c>
      <c r="D18" s="125" t="s">
        <v>12</v>
      </c>
      <c r="E18" s="163"/>
      <c r="F18" s="70">
        <v>41.77</v>
      </c>
      <c r="G18" s="53">
        <f t="shared" si="0"/>
        <v>21012.77</v>
      </c>
      <c r="H18" s="90"/>
      <c r="I18" s="18" t="s">
        <v>45</v>
      </c>
      <c r="J18" s="6"/>
    </row>
    <row r="19" spans="1:10" x14ac:dyDescent="0.2">
      <c r="A19" s="26">
        <v>42184</v>
      </c>
      <c r="B19" s="62" t="s">
        <v>25</v>
      </c>
      <c r="C19" s="58" t="s">
        <v>10</v>
      </c>
      <c r="D19" s="125" t="s">
        <v>12</v>
      </c>
      <c r="E19" s="163"/>
      <c r="F19" s="70">
        <v>44.68</v>
      </c>
      <c r="G19" s="53">
        <f t="shared" si="0"/>
        <v>20968.09</v>
      </c>
      <c r="H19" s="90"/>
      <c r="I19" s="18" t="s">
        <v>45</v>
      </c>
      <c r="J19" s="2"/>
    </row>
    <row r="20" spans="1:10" x14ac:dyDescent="0.2">
      <c r="A20" s="87">
        <v>42153</v>
      </c>
      <c r="B20" s="63"/>
      <c r="C20" s="58" t="s">
        <v>59</v>
      </c>
      <c r="D20" s="125" t="s">
        <v>5</v>
      </c>
      <c r="E20" s="133"/>
      <c r="F20" s="70">
        <v>13.04</v>
      </c>
      <c r="G20" s="53">
        <f t="shared" si="0"/>
        <v>20955.05</v>
      </c>
      <c r="H20" s="90"/>
      <c r="I20" s="18" t="s">
        <v>17</v>
      </c>
      <c r="J20" s="6"/>
    </row>
    <row r="21" spans="1:10" x14ac:dyDescent="0.2">
      <c r="A21" s="87">
        <v>42153</v>
      </c>
      <c r="B21" s="63"/>
      <c r="C21" s="58" t="s">
        <v>59</v>
      </c>
      <c r="D21" s="67"/>
      <c r="E21" s="134"/>
      <c r="F21" s="48">
        <v>13.36</v>
      </c>
      <c r="G21" s="53">
        <f t="shared" si="0"/>
        <v>20941.689999999999</v>
      </c>
      <c r="H21" s="90"/>
      <c r="I21" s="24" t="s">
        <v>17</v>
      </c>
      <c r="J21" s="2"/>
    </row>
    <row r="22" spans="1:10" x14ac:dyDescent="0.2">
      <c r="A22" s="87">
        <v>42164</v>
      </c>
      <c r="B22" s="58" t="s">
        <v>105</v>
      </c>
      <c r="E22" s="61">
        <v>830</v>
      </c>
      <c r="F22" s="48"/>
      <c r="G22" s="53">
        <f t="shared" si="0"/>
        <v>21771.69</v>
      </c>
      <c r="H22" s="90"/>
      <c r="I22" s="2" t="s">
        <v>4</v>
      </c>
      <c r="J22" s="2"/>
    </row>
    <row r="23" spans="1:10" x14ac:dyDescent="0.2">
      <c r="A23" s="87">
        <v>42171</v>
      </c>
      <c r="B23" s="63" t="s">
        <v>174</v>
      </c>
      <c r="D23" s="67"/>
      <c r="E23" s="134">
        <v>50</v>
      </c>
      <c r="F23" s="48"/>
      <c r="G23" s="53">
        <f t="shared" si="0"/>
        <v>21821.69</v>
      </c>
      <c r="H23" s="94"/>
      <c r="I23" s="2" t="s">
        <v>4</v>
      </c>
      <c r="J23" s="2"/>
    </row>
    <row r="24" spans="1:10" x14ac:dyDescent="0.2">
      <c r="A24" s="87">
        <v>42177</v>
      </c>
      <c r="B24" s="63" t="s">
        <v>4</v>
      </c>
      <c r="C24" s="58" t="s">
        <v>81</v>
      </c>
      <c r="D24" s="67" t="s">
        <v>12</v>
      </c>
      <c r="E24" s="134">
        <v>145</v>
      </c>
      <c r="F24" s="48"/>
      <c r="G24" s="53">
        <f t="shared" si="0"/>
        <v>21966.69</v>
      </c>
      <c r="H24" s="94"/>
      <c r="I24" s="2" t="s">
        <v>4</v>
      </c>
      <c r="J24" s="2"/>
    </row>
    <row r="25" spans="1:10" x14ac:dyDescent="0.2">
      <c r="A25" s="91">
        <v>42177</v>
      </c>
      <c r="B25" s="63" t="s">
        <v>176</v>
      </c>
      <c r="C25" s="58" t="s">
        <v>81</v>
      </c>
      <c r="D25" s="67" t="s">
        <v>12</v>
      </c>
      <c r="E25" s="134">
        <v>180</v>
      </c>
      <c r="F25" s="48"/>
      <c r="G25" s="53">
        <f t="shared" si="0"/>
        <v>22146.69</v>
      </c>
      <c r="H25" s="94"/>
      <c r="I25" s="2" t="s">
        <v>4</v>
      </c>
      <c r="J25" s="2"/>
    </row>
    <row r="26" spans="1:10" x14ac:dyDescent="0.2">
      <c r="A26" s="91">
        <v>42174</v>
      </c>
      <c r="C26" s="63" t="s">
        <v>177</v>
      </c>
      <c r="D26" s="67"/>
      <c r="E26" s="134"/>
      <c r="F26" s="48">
        <v>4.2300000000000004</v>
      </c>
      <c r="G26" s="53">
        <f t="shared" si="0"/>
        <v>22142.46</v>
      </c>
      <c r="H26" s="90"/>
      <c r="I26" s="2" t="s">
        <v>27</v>
      </c>
      <c r="J26" s="2"/>
    </row>
    <row r="27" spans="1:10" x14ac:dyDescent="0.2">
      <c r="A27" s="91">
        <v>42174</v>
      </c>
      <c r="C27" s="63" t="s">
        <v>39</v>
      </c>
      <c r="D27" s="67"/>
      <c r="E27" s="134"/>
      <c r="F27" s="48">
        <v>29.4</v>
      </c>
      <c r="G27" s="53">
        <f t="shared" si="0"/>
        <v>22113.059999999998</v>
      </c>
      <c r="H27" s="90"/>
      <c r="I27" s="2" t="s">
        <v>17</v>
      </c>
      <c r="J27" s="2"/>
    </row>
    <row r="28" spans="1:10" x14ac:dyDescent="0.2">
      <c r="A28" s="91">
        <v>42174</v>
      </c>
      <c r="C28" s="63" t="s">
        <v>70</v>
      </c>
      <c r="D28" s="67"/>
      <c r="E28" s="134"/>
      <c r="F28" s="48">
        <v>9.18</v>
      </c>
      <c r="G28" s="53">
        <f t="shared" si="0"/>
        <v>22103.879999999997</v>
      </c>
      <c r="H28" s="90"/>
      <c r="I28" s="2" t="s">
        <v>17</v>
      </c>
      <c r="J28" s="2"/>
    </row>
    <row r="29" spans="1:10" x14ac:dyDescent="0.2">
      <c r="A29" s="87">
        <v>42177</v>
      </c>
      <c r="B29" s="58" t="s">
        <v>15</v>
      </c>
      <c r="C29" s="12"/>
      <c r="D29" s="69"/>
      <c r="E29" s="134">
        <f>SUM(E3:E28)</f>
        <v>1795</v>
      </c>
      <c r="F29" s="134">
        <f>SUM(F3:F28)</f>
        <v>1843.8799999999997</v>
      </c>
      <c r="G29" s="53">
        <f>SUM(G3+E29-F29)</f>
        <v>22103.879999999994</v>
      </c>
      <c r="H29" s="89"/>
      <c r="I29" s="89"/>
    </row>
    <row r="30" spans="1:10" x14ac:dyDescent="0.2">
      <c r="A30" s="87"/>
      <c r="B30" s="12" t="s">
        <v>41</v>
      </c>
      <c r="C30" s="44"/>
      <c r="D30" s="69"/>
      <c r="E30" s="134">
        <v>1795</v>
      </c>
      <c r="F30" s="48">
        <v>1843.88</v>
      </c>
      <c r="G30" s="70">
        <v>22103.88</v>
      </c>
      <c r="H30" s="89"/>
      <c r="I30" s="89"/>
    </row>
    <row r="31" spans="1:10" x14ac:dyDescent="0.2">
      <c r="B31" s="131" t="s">
        <v>7</v>
      </c>
      <c r="C31" s="41"/>
      <c r="D31" s="23"/>
      <c r="E31" s="134">
        <f>SUM(E30-E29)</f>
        <v>0</v>
      </c>
      <c r="F31" s="134">
        <f>SUM(F30-F29)</f>
        <v>4.5474735088646412E-13</v>
      </c>
      <c r="G31" s="32">
        <f>SUM(G30-G29)</f>
        <v>7.2759576141834259E-12</v>
      </c>
    </row>
    <row r="32" spans="1:10" x14ac:dyDescent="0.2">
      <c r="A32" s="95"/>
      <c r="B32" s="63"/>
      <c r="D32" s="125"/>
      <c r="E32" s="134"/>
      <c r="F32" s="70"/>
      <c r="G32" s="53"/>
      <c r="H32" s="90"/>
      <c r="I32" s="2"/>
      <c r="J32" s="2"/>
    </row>
    <row r="33" spans="2:6" x14ac:dyDescent="0.2">
      <c r="B33" s="12"/>
      <c r="C33" s="68"/>
      <c r="D33" s="69"/>
      <c r="E33" s="134"/>
      <c r="F33" s="174"/>
    </row>
    <row r="34" spans="2:6" x14ac:dyDescent="0.2">
      <c r="B34" s="12"/>
      <c r="C34" s="68"/>
      <c r="D34" s="69"/>
      <c r="E34" s="134"/>
      <c r="F34" s="48"/>
    </row>
    <row r="35" spans="2:6" x14ac:dyDescent="0.2">
      <c r="B35" s="12"/>
      <c r="C35" s="68"/>
      <c r="D35" s="69"/>
      <c r="E35" s="134"/>
      <c r="F35" s="48"/>
    </row>
    <row r="46" spans="2:6" x14ac:dyDescent="0.2">
      <c r="B46" s="12"/>
      <c r="C46" s="68" t="s">
        <v>17</v>
      </c>
      <c r="D46" s="69"/>
      <c r="E46" s="134"/>
      <c r="F46" s="48">
        <f>SUM(F10+F20+F21+F27+F28)</f>
        <v>68.919999999999987</v>
      </c>
    </row>
    <row r="47" spans="2:6" x14ac:dyDescent="0.2">
      <c r="B47" s="12"/>
      <c r="C47" s="68" t="s">
        <v>26</v>
      </c>
      <c r="D47" s="69"/>
      <c r="E47" s="134"/>
      <c r="F47" s="48">
        <f>SUM(F16:F19)</f>
        <v>142.25</v>
      </c>
    </row>
    <row r="48" spans="2:6" x14ac:dyDescent="0.2">
      <c r="B48" s="12"/>
      <c r="C48" s="68" t="s">
        <v>20</v>
      </c>
      <c r="D48" s="69"/>
      <c r="E48" s="134"/>
      <c r="F48" s="48"/>
    </row>
    <row r="49" spans="2:6" x14ac:dyDescent="0.2">
      <c r="B49" s="12"/>
      <c r="C49" s="68" t="s">
        <v>19</v>
      </c>
      <c r="D49" s="69"/>
      <c r="E49" s="134"/>
      <c r="F49" s="48"/>
    </row>
    <row r="50" spans="2:6" x14ac:dyDescent="0.2">
      <c r="B50" s="12"/>
      <c r="C50" s="68" t="s">
        <v>21</v>
      </c>
      <c r="D50" s="69"/>
      <c r="E50" s="134"/>
      <c r="F50" s="48"/>
    </row>
    <row r="51" spans="2:6" x14ac:dyDescent="0.2">
      <c r="B51" s="12"/>
      <c r="C51" s="68" t="s">
        <v>27</v>
      </c>
      <c r="D51" s="69"/>
      <c r="E51" s="134"/>
      <c r="F51" s="48">
        <f>SUM(F26)</f>
        <v>4.2300000000000004</v>
      </c>
    </row>
    <row r="52" spans="2:6" x14ac:dyDescent="0.2">
      <c r="B52" s="12"/>
      <c r="C52" s="68" t="s">
        <v>28</v>
      </c>
      <c r="D52" s="69"/>
      <c r="E52" s="134"/>
      <c r="F52" s="48">
        <f>SUM(F5)</f>
        <v>1300</v>
      </c>
    </row>
    <row r="53" spans="2:6" x14ac:dyDescent="0.2">
      <c r="B53" s="12"/>
      <c r="C53" s="68" t="s">
        <v>13</v>
      </c>
      <c r="D53" s="69"/>
      <c r="E53" s="134"/>
      <c r="F53" s="48"/>
    </row>
    <row r="54" spans="2:6" x14ac:dyDescent="0.2">
      <c r="B54" s="12"/>
      <c r="C54" s="68" t="s">
        <v>29</v>
      </c>
      <c r="D54" s="69"/>
      <c r="E54" s="134"/>
      <c r="F54" s="48">
        <f>SUM(F6)</f>
        <v>150</v>
      </c>
    </row>
    <row r="55" spans="2:6" x14ac:dyDescent="0.2">
      <c r="B55" s="12"/>
      <c r="C55" s="68" t="s">
        <v>30</v>
      </c>
      <c r="D55" s="69"/>
      <c r="E55" s="134"/>
      <c r="F55" s="48"/>
    </row>
    <row r="56" spans="2:6" x14ac:dyDescent="0.2">
      <c r="B56" s="12"/>
      <c r="C56" s="68" t="s">
        <v>148</v>
      </c>
      <c r="D56" s="69"/>
      <c r="E56" s="134"/>
      <c r="F56" s="48">
        <f>SUM(F7)</f>
        <v>0</v>
      </c>
    </row>
    <row r="57" spans="2:6" x14ac:dyDescent="0.2">
      <c r="B57" s="12"/>
      <c r="C57" s="68" t="s">
        <v>72</v>
      </c>
      <c r="D57" s="69"/>
      <c r="E57" s="134"/>
      <c r="F57" s="48"/>
    </row>
    <row r="58" spans="2:6" x14ac:dyDescent="0.2">
      <c r="B58" s="12"/>
      <c r="C58" s="68" t="s">
        <v>32</v>
      </c>
      <c r="D58" s="69"/>
      <c r="E58" s="134"/>
      <c r="F58" s="48"/>
    </row>
    <row r="59" spans="2:6" x14ac:dyDescent="0.2">
      <c r="B59" s="12"/>
      <c r="C59" s="68" t="s">
        <v>33</v>
      </c>
      <c r="D59" s="69"/>
      <c r="E59" s="134"/>
      <c r="F59" s="48"/>
    </row>
    <row r="60" spans="2:6" x14ac:dyDescent="0.2">
      <c r="C60" s="68" t="s">
        <v>34</v>
      </c>
      <c r="D60" s="69"/>
      <c r="E60" s="134"/>
      <c r="F60" s="48">
        <f>SUM(F15)</f>
        <v>42</v>
      </c>
    </row>
    <row r="61" spans="2:6" x14ac:dyDescent="0.2">
      <c r="C61" s="68" t="s">
        <v>61</v>
      </c>
      <c r="D61" s="69"/>
      <c r="E61" s="134"/>
      <c r="F61" s="48">
        <f>SUM(F4)</f>
        <v>35</v>
      </c>
    </row>
    <row r="62" spans="2:6" x14ac:dyDescent="0.2">
      <c r="C62" s="150" t="s">
        <v>35</v>
      </c>
      <c r="D62" s="69"/>
      <c r="E62" s="134"/>
      <c r="F62" s="48">
        <f>SUM(F11:F14)</f>
        <v>101.48</v>
      </c>
    </row>
    <row r="63" spans="2:6" x14ac:dyDescent="0.2">
      <c r="C63" s="44" t="s">
        <v>36</v>
      </c>
      <c r="D63" s="69"/>
      <c r="E63" s="134"/>
      <c r="F63" s="48"/>
    </row>
    <row r="64" spans="2:6" x14ac:dyDescent="0.2">
      <c r="C64" s="44" t="s">
        <v>8</v>
      </c>
      <c r="D64" s="69"/>
      <c r="E64" s="134"/>
      <c r="F64" s="48">
        <f>SUM(F46:F63)</f>
        <v>1843.88</v>
      </c>
    </row>
    <row r="73" spans="2:6" ht="12" customHeight="1" x14ac:dyDescent="0.2">
      <c r="B73" s="12"/>
      <c r="C73" s="68"/>
      <c r="D73" s="69"/>
      <c r="E73" s="134"/>
      <c r="F73" s="48"/>
    </row>
    <row r="74" spans="2:6" x14ac:dyDescent="0.2">
      <c r="B74" s="12"/>
      <c r="C74" s="68"/>
      <c r="D74" s="69"/>
      <c r="E74" s="134"/>
      <c r="F74" s="48"/>
    </row>
    <row r="75" spans="2:6" x14ac:dyDescent="0.2">
      <c r="B75" s="12"/>
      <c r="C75" s="68"/>
      <c r="D75" s="69"/>
      <c r="E75" s="134"/>
      <c r="F75" s="48"/>
    </row>
    <row r="76" spans="2:6" x14ac:dyDescent="0.2">
      <c r="B76" s="12"/>
      <c r="C76" s="68"/>
      <c r="D76" s="69"/>
      <c r="E76" s="134"/>
      <c r="F76" s="48"/>
    </row>
    <row r="77" spans="2:6" x14ac:dyDescent="0.2">
      <c r="B77" s="12"/>
      <c r="C77" s="68"/>
      <c r="D77" s="69"/>
      <c r="E77" s="134"/>
      <c r="F77" s="48"/>
    </row>
    <row r="78" spans="2:6" x14ac:dyDescent="0.2">
      <c r="B78" s="12"/>
      <c r="C78" s="68"/>
      <c r="D78" s="69"/>
      <c r="E78" s="134"/>
      <c r="F78" s="48"/>
    </row>
    <row r="79" spans="2:6" x14ac:dyDescent="0.2">
      <c r="B79" s="12"/>
      <c r="C79" s="68"/>
      <c r="D79" s="69"/>
      <c r="E79" s="134"/>
      <c r="F79" s="48"/>
    </row>
    <row r="80" spans="2:6" x14ac:dyDescent="0.2">
      <c r="B80" s="12"/>
      <c r="C80" s="68"/>
      <c r="D80" s="69"/>
      <c r="E80" s="134"/>
      <c r="F80" s="48"/>
    </row>
    <row r="81" spans="2:6" x14ac:dyDescent="0.2">
      <c r="B81" s="12"/>
      <c r="C81" s="68"/>
      <c r="D81" s="69"/>
      <c r="E81" s="134"/>
      <c r="F81" s="48"/>
    </row>
    <row r="82" spans="2:6" x14ac:dyDescent="0.2">
      <c r="B82" s="12"/>
      <c r="C82" s="68"/>
      <c r="D82" s="69"/>
      <c r="E82" s="134"/>
      <c r="F82" s="48"/>
    </row>
    <row r="83" spans="2:6" x14ac:dyDescent="0.2">
      <c r="B83" s="12"/>
      <c r="C83" s="68"/>
      <c r="D83" s="69"/>
      <c r="E83" s="134"/>
      <c r="F83" s="48"/>
    </row>
    <row r="84" spans="2:6" x14ac:dyDescent="0.2">
      <c r="B84" s="12"/>
      <c r="C84" s="68"/>
      <c r="D84" s="69"/>
      <c r="E84" s="134"/>
      <c r="F84" s="48"/>
    </row>
    <row r="85" spans="2:6" x14ac:dyDescent="0.2">
      <c r="B85" s="12"/>
      <c r="C85" s="68"/>
      <c r="D85" s="69"/>
      <c r="E85" s="134"/>
      <c r="F85" s="48"/>
    </row>
    <row r="86" spans="2:6" x14ac:dyDescent="0.2">
      <c r="B86" s="12"/>
      <c r="C86" s="68"/>
      <c r="D86" s="69"/>
      <c r="E86" s="134"/>
      <c r="F86" s="48"/>
    </row>
    <row r="87" spans="2:6" x14ac:dyDescent="0.2">
      <c r="C87" s="68"/>
      <c r="D87" s="69"/>
      <c r="E87" s="134"/>
      <c r="F87" s="48"/>
    </row>
    <row r="88" spans="2:6" x14ac:dyDescent="0.2">
      <c r="C88" s="68"/>
      <c r="D88" s="69"/>
      <c r="E88" s="134"/>
      <c r="F88" s="48"/>
    </row>
    <row r="89" spans="2:6" x14ac:dyDescent="0.2">
      <c r="C89" s="150"/>
      <c r="D89" s="69"/>
      <c r="E89" s="134"/>
      <c r="F89" s="48"/>
    </row>
    <row r="90" spans="2:6" x14ac:dyDescent="0.2">
      <c r="C90" s="44"/>
      <c r="D90" s="69"/>
      <c r="E90" s="134"/>
      <c r="F90" s="48"/>
    </row>
    <row r="91" spans="2:6" x14ac:dyDescent="0.2">
      <c r="C91" s="44"/>
      <c r="D91" s="69"/>
      <c r="E91" s="134"/>
      <c r="F91" s="48"/>
    </row>
  </sheetData>
  <sortState ref="A4:J29">
    <sortCondition ref="A4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&amp;CJUNE</oddHeader>
    <oddFooter>&amp;L&amp;P OF &amp;N&amp;R&amp;T&amp;D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workbookViewId="0">
      <pane ySplit="2" topLeftCell="A3" activePane="bottomLeft" state="frozen"/>
      <selection pane="bottomLeft" activeCell="B13" sqref="B13:F13"/>
    </sheetView>
  </sheetViews>
  <sheetFormatPr defaultColWidth="9" defaultRowHeight="12.75" x14ac:dyDescent="0.2"/>
  <cols>
    <col min="1" max="1" width="9.42578125" style="54" customWidth="1"/>
    <col min="2" max="2" width="30" customWidth="1"/>
    <col min="3" max="3" width="26.42578125" customWidth="1"/>
    <col min="4" max="4" width="8.7109375" style="161" customWidth="1"/>
    <col min="5" max="5" width="10.5703125" style="7" customWidth="1"/>
    <col min="6" max="6" width="10.7109375" style="175" customWidth="1"/>
    <col min="7" max="7" width="11.7109375" style="17" customWidth="1"/>
    <col min="10" max="10" width="9.28515625" bestFit="1" customWidth="1"/>
  </cols>
  <sheetData>
    <row r="1" spans="1:9" x14ac:dyDescent="0.2">
      <c r="A1" s="55"/>
      <c r="B1" s="97" t="s">
        <v>96</v>
      </c>
      <c r="C1" s="72"/>
      <c r="D1" s="160"/>
      <c r="F1" s="80"/>
      <c r="G1" s="98"/>
      <c r="H1" s="72"/>
    </row>
    <row r="2" spans="1:9" ht="25.5" x14ac:dyDescent="0.2">
      <c r="A2" s="159" t="s">
        <v>0</v>
      </c>
      <c r="B2" s="100" t="s">
        <v>1</v>
      </c>
      <c r="C2" s="100" t="s">
        <v>2</v>
      </c>
      <c r="D2" s="101" t="s">
        <v>3</v>
      </c>
      <c r="E2" s="7" t="s">
        <v>4</v>
      </c>
      <c r="F2" s="80" t="s">
        <v>5</v>
      </c>
      <c r="G2" s="97" t="s">
        <v>6</v>
      </c>
      <c r="H2" s="30" t="s">
        <v>14</v>
      </c>
    </row>
    <row r="3" spans="1:9" x14ac:dyDescent="0.2">
      <c r="A3" s="55"/>
      <c r="B3" s="72"/>
      <c r="C3" s="72"/>
      <c r="D3" s="160"/>
      <c r="F3" s="80"/>
      <c r="G3" s="97">
        <f>SUM('JUNE '!G29)</f>
        <v>22103.879999999994</v>
      </c>
      <c r="H3" s="72"/>
    </row>
    <row r="4" spans="1:9" s="2" customFormat="1" x14ac:dyDescent="0.2">
      <c r="A4" s="55">
        <v>42192</v>
      </c>
      <c r="B4" s="62" t="s">
        <v>4</v>
      </c>
      <c r="C4" s="58" t="s">
        <v>46</v>
      </c>
      <c r="D4" s="125"/>
      <c r="E4" s="134">
        <v>180</v>
      </c>
      <c r="F4" s="70"/>
      <c r="G4" s="48">
        <f>SUM(G3+E4-F4)</f>
        <v>22283.879999999994</v>
      </c>
      <c r="H4" s="20" t="s">
        <v>4</v>
      </c>
    </row>
    <row r="5" spans="1:9" s="2" customFormat="1" x14ac:dyDescent="0.2">
      <c r="A5" s="55">
        <v>42199</v>
      </c>
      <c r="B5" s="62" t="s">
        <v>4</v>
      </c>
      <c r="C5" s="58" t="s">
        <v>46</v>
      </c>
      <c r="D5" s="125"/>
      <c r="E5" s="134">
        <v>181</v>
      </c>
      <c r="F5" s="70"/>
      <c r="G5" s="48">
        <f t="shared" ref="G5:G28" si="0">SUM(G4+E5-F5)</f>
        <v>22464.879999999994</v>
      </c>
      <c r="H5" s="20" t="s">
        <v>4</v>
      </c>
    </row>
    <row r="6" spans="1:9" s="38" customFormat="1" x14ac:dyDescent="0.2">
      <c r="A6" s="33">
        <v>42199</v>
      </c>
      <c r="B6" s="63" t="s">
        <v>56</v>
      </c>
      <c r="C6" s="58" t="s">
        <v>57</v>
      </c>
      <c r="D6" s="125" t="s">
        <v>12</v>
      </c>
      <c r="E6" s="133"/>
      <c r="F6" s="70">
        <v>35</v>
      </c>
      <c r="G6" s="48">
        <f t="shared" si="0"/>
        <v>22429.879999999994</v>
      </c>
      <c r="H6" s="2" t="s">
        <v>65</v>
      </c>
      <c r="I6" s="2"/>
    </row>
    <row r="7" spans="1:9" s="38" customFormat="1" x14ac:dyDescent="0.2">
      <c r="A7" s="120">
        <v>42186</v>
      </c>
      <c r="B7" s="63" t="s">
        <v>54</v>
      </c>
      <c r="C7" s="58" t="s">
        <v>53</v>
      </c>
      <c r="D7" s="125">
        <v>1904</v>
      </c>
      <c r="E7" s="134"/>
      <c r="F7" s="70">
        <v>150</v>
      </c>
      <c r="G7" s="48">
        <f t="shared" si="0"/>
        <v>22279.879999999994</v>
      </c>
      <c r="H7" s="24" t="s">
        <v>78</v>
      </c>
      <c r="I7" s="2"/>
    </row>
    <row r="8" spans="1:9" s="38" customFormat="1" x14ac:dyDescent="0.2">
      <c r="A8" s="120">
        <v>42209</v>
      </c>
      <c r="B8" s="24" t="s">
        <v>194</v>
      </c>
      <c r="C8" s="58" t="s">
        <v>136</v>
      </c>
      <c r="D8" s="125"/>
      <c r="E8" s="134"/>
      <c r="F8" s="70">
        <v>51.24</v>
      </c>
      <c r="G8" s="48">
        <f t="shared" si="0"/>
        <v>22228.639999999992</v>
      </c>
      <c r="H8" s="24" t="s">
        <v>193</v>
      </c>
      <c r="I8" s="2"/>
    </row>
    <row r="9" spans="1:9" s="38" customFormat="1" x14ac:dyDescent="0.2">
      <c r="A9" s="120">
        <v>42186</v>
      </c>
      <c r="B9" s="62" t="s">
        <v>23</v>
      </c>
      <c r="C9" s="58" t="s">
        <v>10</v>
      </c>
      <c r="D9" s="125" t="s">
        <v>12</v>
      </c>
      <c r="E9" s="134"/>
      <c r="F9" s="70">
        <v>27.85</v>
      </c>
      <c r="G9" s="48">
        <f t="shared" si="0"/>
        <v>22200.789999999994</v>
      </c>
      <c r="H9" s="24" t="s">
        <v>45</v>
      </c>
      <c r="I9" s="2"/>
    </row>
    <row r="10" spans="1:9" s="38" customFormat="1" x14ac:dyDescent="0.2">
      <c r="A10" s="120">
        <v>42186</v>
      </c>
      <c r="B10" s="62" t="s">
        <v>24</v>
      </c>
      <c r="C10" s="58" t="s">
        <v>10</v>
      </c>
      <c r="D10" s="125" t="s">
        <v>12</v>
      </c>
      <c r="E10" s="134"/>
      <c r="F10" s="70">
        <v>27.85</v>
      </c>
      <c r="G10" s="48">
        <f t="shared" si="0"/>
        <v>22172.939999999995</v>
      </c>
      <c r="H10" s="24" t="s">
        <v>45</v>
      </c>
      <c r="I10" s="2"/>
    </row>
    <row r="11" spans="1:9" s="38" customFormat="1" x14ac:dyDescent="0.2">
      <c r="A11" s="120">
        <v>42186</v>
      </c>
      <c r="B11" s="62" t="s">
        <v>22</v>
      </c>
      <c r="C11" s="58" t="s">
        <v>10</v>
      </c>
      <c r="D11" s="125" t="s">
        <v>12</v>
      </c>
      <c r="E11" s="134"/>
      <c r="F11" s="70">
        <v>38.03</v>
      </c>
      <c r="G11" s="48">
        <f t="shared" si="0"/>
        <v>22134.909999999996</v>
      </c>
      <c r="H11" s="24" t="s">
        <v>45</v>
      </c>
      <c r="I11" s="2"/>
    </row>
    <row r="12" spans="1:9" s="38" customFormat="1" x14ac:dyDescent="0.2">
      <c r="A12" s="120">
        <v>42186</v>
      </c>
      <c r="B12" s="62" t="s">
        <v>25</v>
      </c>
      <c r="C12" s="58" t="s">
        <v>10</v>
      </c>
      <c r="D12" s="125" t="s">
        <v>12</v>
      </c>
      <c r="E12" s="134"/>
      <c r="F12" s="70">
        <v>39.869999999999997</v>
      </c>
      <c r="G12" s="48">
        <f t="shared" si="0"/>
        <v>22095.039999999997</v>
      </c>
      <c r="H12" s="24" t="s">
        <v>45</v>
      </c>
      <c r="I12" s="2"/>
    </row>
    <row r="13" spans="1:9" s="38" customFormat="1" x14ac:dyDescent="0.2">
      <c r="A13" s="120">
        <v>42215</v>
      </c>
      <c r="B13" s="24" t="s">
        <v>194</v>
      </c>
      <c r="C13" s="58" t="s">
        <v>177</v>
      </c>
      <c r="D13" s="125"/>
      <c r="E13" s="134"/>
      <c r="F13" s="48">
        <v>15.95</v>
      </c>
      <c r="G13" s="48">
        <f t="shared" si="0"/>
        <v>22079.089999999997</v>
      </c>
      <c r="H13" s="24" t="s">
        <v>193</v>
      </c>
      <c r="I13" s="2"/>
    </row>
    <row r="14" spans="1:9" s="38" customFormat="1" x14ac:dyDescent="0.2">
      <c r="A14" s="55">
        <v>42202</v>
      </c>
      <c r="B14" s="63">
        <v>250101053901</v>
      </c>
      <c r="C14" s="58" t="s">
        <v>9</v>
      </c>
      <c r="D14" s="125" t="s">
        <v>12</v>
      </c>
      <c r="E14" s="134"/>
      <c r="F14" s="70">
        <v>25.37</v>
      </c>
      <c r="G14" s="48">
        <f t="shared" si="0"/>
        <v>22053.719999999998</v>
      </c>
      <c r="H14" s="2" t="s">
        <v>38</v>
      </c>
      <c r="I14" s="2"/>
    </row>
    <row r="15" spans="1:9" s="38" customFormat="1" x14ac:dyDescent="0.2">
      <c r="A15" s="55">
        <v>42202</v>
      </c>
      <c r="B15" s="63">
        <v>250101104739</v>
      </c>
      <c r="C15" s="58" t="s">
        <v>9</v>
      </c>
      <c r="D15" s="125" t="s">
        <v>12</v>
      </c>
      <c r="E15" s="134"/>
      <c r="F15" s="70">
        <v>25.37</v>
      </c>
      <c r="G15" s="48">
        <f t="shared" si="0"/>
        <v>22028.35</v>
      </c>
      <c r="H15" s="2" t="s">
        <v>38</v>
      </c>
      <c r="I15" s="2"/>
    </row>
    <row r="16" spans="1:9" s="38" customFormat="1" x14ac:dyDescent="0.2">
      <c r="A16" s="55">
        <v>42202</v>
      </c>
      <c r="B16" s="63">
        <v>250101104740</v>
      </c>
      <c r="C16" s="58" t="s">
        <v>9</v>
      </c>
      <c r="D16" s="125" t="s">
        <v>12</v>
      </c>
      <c r="E16" s="134"/>
      <c r="F16" s="70">
        <v>25.37</v>
      </c>
      <c r="G16" s="48">
        <f t="shared" si="0"/>
        <v>22002.98</v>
      </c>
      <c r="H16" s="2" t="s">
        <v>38</v>
      </c>
      <c r="I16" s="2"/>
    </row>
    <row r="17" spans="1:9" s="38" customFormat="1" x14ac:dyDescent="0.2">
      <c r="A17" s="55">
        <v>42202</v>
      </c>
      <c r="B17" s="63">
        <v>250101104741</v>
      </c>
      <c r="C17" s="58" t="s">
        <v>9</v>
      </c>
      <c r="D17" s="125" t="s">
        <v>12</v>
      </c>
      <c r="E17" s="134"/>
      <c r="F17" s="70">
        <v>25.37</v>
      </c>
      <c r="G17" s="48">
        <f t="shared" si="0"/>
        <v>21977.61</v>
      </c>
      <c r="H17" s="2" t="s">
        <v>38</v>
      </c>
      <c r="I17" s="2"/>
    </row>
    <row r="18" spans="1:9" s="38" customFormat="1" x14ac:dyDescent="0.2">
      <c r="A18" s="33">
        <v>42205</v>
      </c>
      <c r="B18" s="63" t="s">
        <v>49</v>
      </c>
      <c r="C18" s="58" t="s">
        <v>75</v>
      </c>
      <c r="D18" s="125"/>
      <c r="E18" s="134"/>
      <c r="F18" s="70">
        <v>42</v>
      </c>
      <c r="G18" s="48">
        <f t="shared" si="0"/>
        <v>21935.61</v>
      </c>
      <c r="H18" s="2" t="s">
        <v>34</v>
      </c>
      <c r="I18" s="2"/>
    </row>
    <row r="19" spans="1:9" s="38" customFormat="1" x14ac:dyDescent="0.2">
      <c r="A19" s="55">
        <v>42205</v>
      </c>
      <c r="B19" s="62" t="s">
        <v>175</v>
      </c>
      <c r="C19" s="58" t="s">
        <v>82</v>
      </c>
      <c r="D19" s="125" t="s">
        <v>12</v>
      </c>
      <c r="E19" s="134">
        <v>180</v>
      </c>
      <c r="F19" s="70"/>
      <c r="G19" s="48">
        <f t="shared" si="0"/>
        <v>22115.61</v>
      </c>
      <c r="H19" s="22" t="s">
        <v>4</v>
      </c>
      <c r="I19" s="2"/>
    </row>
    <row r="20" spans="1:9" s="38" customFormat="1" x14ac:dyDescent="0.2">
      <c r="A20" s="55">
        <v>42215</v>
      </c>
      <c r="B20" s="62" t="s">
        <v>23</v>
      </c>
      <c r="C20" s="58" t="s">
        <v>10</v>
      </c>
      <c r="D20" s="125" t="s">
        <v>12</v>
      </c>
      <c r="E20" s="134"/>
      <c r="F20" s="70">
        <v>27.82</v>
      </c>
      <c r="G20" s="48">
        <f t="shared" si="0"/>
        <v>22087.79</v>
      </c>
      <c r="H20" s="18" t="s">
        <v>45</v>
      </c>
      <c r="I20" s="6"/>
    </row>
    <row r="21" spans="1:9" s="38" customFormat="1" x14ac:dyDescent="0.2">
      <c r="A21" s="55">
        <v>42215</v>
      </c>
      <c r="B21" s="62" t="s">
        <v>24</v>
      </c>
      <c r="C21" s="58" t="s">
        <v>10</v>
      </c>
      <c r="D21" s="125" t="s">
        <v>12</v>
      </c>
      <c r="E21" s="134"/>
      <c r="F21" s="70">
        <v>38.61</v>
      </c>
      <c r="G21" s="48">
        <f t="shared" si="0"/>
        <v>22049.18</v>
      </c>
      <c r="H21" s="18" t="s">
        <v>45</v>
      </c>
      <c r="I21" s="6"/>
    </row>
    <row r="22" spans="1:9" s="38" customFormat="1" x14ac:dyDescent="0.2">
      <c r="A22" s="55">
        <v>42215</v>
      </c>
      <c r="B22" s="62" t="s">
        <v>22</v>
      </c>
      <c r="C22" s="58" t="s">
        <v>10</v>
      </c>
      <c r="D22" s="125" t="s">
        <v>12</v>
      </c>
      <c r="E22" s="134"/>
      <c r="F22" s="70">
        <v>27.82</v>
      </c>
      <c r="G22" s="48">
        <f t="shared" si="0"/>
        <v>22021.360000000001</v>
      </c>
      <c r="H22" s="18" t="s">
        <v>45</v>
      </c>
      <c r="I22" s="6"/>
    </row>
    <row r="23" spans="1:9" s="2" customFormat="1" x14ac:dyDescent="0.2">
      <c r="A23" s="55">
        <v>42215</v>
      </c>
      <c r="B23" s="62" t="s">
        <v>25</v>
      </c>
      <c r="C23" s="58" t="s">
        <v>10</v>
      </c>
      <c r="D23" s="125" t="s">
        <v>12</v>
      </c>
      <c r="E23" s="134"/>
      <c r="F23" s="70">
        <v>36.1</v>
      </c>
      <c r="G23" s="48">
        <f t="shared" si="0"/>
        <v>21985.260000000002</v>
      </c>
      <c r="H23" s="18" t="s">
        <v>45</v>
      </c>
    </row>
    <row r="24" spans="1:9" s="2" customFormat="1" x14ac:dyDescent="0.2">
      <c r="A24" s="55">
        <v>42186</v>
      </c>
      <c r="B24" s="41" t="s">
        <v>55</v>
      </c>
      <c r="C24" s="30" t="s">
        <v>120</v>
      </c>
      <c r="D24" s="160">
        <v>1905</v>
      </c>
      <c r="E24" s="134"/>
      <c r="F24" s="70">
        <v>1300</v>
      </c>
      <c r="G24" s="48">
        <f t="shared" si="0"/>
        <v>20685.260000000002</v>
      </c>
      <c r="H24" s="2" t="s">
        <v>198</v>
      </c>
    </row>
    <row r="25" spans="1:9" s="2" customFormat="1" x14ac:dyDescent="0.2">
      <c r="A25" s="120">
        <v>42186</v>
      </c>
      <c r="B25" s="63" t="s">
        <v>21</v>
      </c>
      <c r="C25" s="58" t="s">
        <v>52</v>
      </c>
      <c r="D25" s="125">
        <v>1906</v>
      </c>
      <c r="E25" s="134"/>
      <c r="F25" s="48">
        <v>2856</v>
      </c>
      <c r="G25" s="48">
        <f t="shared" si="0"/>
        <v>17829.260000000002</v>
      </c>
      <c r="H25" s="2" t="s">
        <v>21</v>
      </c>
    </row>
    <row r="26" spans="1:9" s="2" customFormat="1" x14ac:dyDescent="0.2">
      <c r="A26" s="33">
        <v>42209</v>
      </c>
      <c r="B26" s="63" t="s">
        <v>180</v>
      </c>
      <c r="C26" s="58"/>
      <c r="D26" s="125"/>
      <c r="E26" s="134">
        <v>360</v>
      </c>
      <c r="F26" s="48"/>
      <c r="G26" s="48">
        <f t="shared" si="0"/>
        <v>18189.260000000002</v>
      </c>
      <c r="H26" s="2" t="s">
        <v>4</v>
      </c>
    </row>
    <row r="27" spans="1:9" s="2" customFormat="1" x14ac:dyDescent="0.2">
      <c r="A27" s="33"/>
      <c r="B27" s="63"/>
      <c r="C27" s="58"/>
      <c r="D27" s="125"/>
      <c r="E27" s="134"/>
      <c r="F27" s="48"/>
      <c r="G27" s="48">
        <f t="shared" si="0"/>
        <v>18189.260000000002</v>
      </c>
    </row>
    <row r="28" spans="1:9" s="2" customFormat="1" x14ac:dyDescent="0.2">
      <c r="A28" s="33"/>
      <c r="B28" s="63"/>
      <c r="C28" s="58"/>
      <c r="D28" s="125"/>
      <c r="E28" s="134"/>
      <c r="F28" s="48"/>
      <c r="G28" s="48">
        <f t="shared" si="0"/>
        <v>18189.260000000002</v>
      </c>
    </row>
    <row r="29" spans="1:9" s="2" customFormat="1" x14ac:dyDescent="0.2">
      <c r="A29" s="120"/>
      <c r="B29" s="12" t="s">
        <v>15</v>
      </c>
      <c r="C29" s="44"/>
      <c r="D29" s="160"/>
      <c r="E29" s="134">
        <f>SUM(E4:E28)</f>
        <v>901</v>
      </c>
      <c r="F29" s="134">
        <f>SUM(F4:F28)</f>
        <v>4815.62</v>
      </c>
      <c r="G29" s="48">
        <f>SUM(G3+E29-F29)</f>
        <v>18189.259999999995</v>
      </c>
      <c r="I29" s="24"/>
    </row>
    <row r="30" spans="1:9" s="2" customFormat="1" x14ac:dyDescent="0.2">
      <c r="A30" s="120"/>
      <c r="B30" s="12" t="s">
        <v>41</v>
      </c>
      <c r="C30" s="44"/>
      <c r="D30" s="160"/>
      <c r="E30" s="134">
        <v>901</v>
      </c>
      <c r="F30" s="48">
        <v>4815.62</v>
      </c>
      <c r="G30" s="119">
        <v>18189.259999999998</v>
      </c>
      <c r="I30" s="24"/>
    </row>
    <row r="31" spans="1:9" s="2" customFormat="1" x14ac:dyDescent="0.2">
      <c r="A31" s="120"/>
      <c r="B31" s="131" t="s">
        <v>7</v>
      </c>
      <c r="C31" s="41"/>
      <c r="D31" s="23"/>
      <c r="E31" s="134">
        <f>SUM(E30-E29)</f>
        <v>0</v>
      </c>
      <c r="F31" s="48">
        <f>SUM(F30-F29)</f>
        <v>0</v>
      </c>
      <c r="G31" s="32">
        <f>SUM(G30-G29)</f>
        <v>3.637978807091713E-12</v>
      </c>
      <c r="I31" s="24"/>
    </row>
    <row r="32" spans="1:9" s="2" customFormat="1" ht="12.75" customHeight="1" x14ac:dyDescent="0.2">
      <c r="A32" s="120"/>
      <c r="B32" s="12"/>
      <c r="C32" s="44"/>
      <c r="D32" s="160"/>
      <c r="E32" s="134"/>
      <c r="F32" s="48"/>
      <c r="G32" s="48"/>
      <c r="I32" s="25"/>
    </row>
    <row r="33" spans="1:7" s="2" customFormat="1" x14ac:dyDescent="0.2">
      <c r="A33" s="120"/>
      <c r="B33" s="12"/>
      <c r="C33" s="44"/>
      <c r="D33" s="160"/>
      <c r="E33" s="134"/>
      <c r="F33" s="48"/>
      <c r="G33" s="70"/>
    </row>
    <row r="34" spans="1:7" s="2" customFormat="1" x14ac:dyDescent="0.2">
      <c r="A34" s="120"/>
      <c r="B34" s="12"/>
      <c r="C34" s="68"/>
      <c r="D34" s="160"/>
      <c r="E34" s="134"/>
      <c r="F34" s="119"/>
      <c r="G34" s="70"/>
    </row>
    <row r="45" spans="1:7" s="2" customFormat="1" ht="13.5" customHeight="1" x14ac:dyDescent="0.2">
      <c r="A45" s="120"/>
      <c r="B45" s="12"/>
      <c r="C45" s="68" t="s">
        <v>17</v>
      </c>
      <c r="D45" s="160"/>
      <c r="E45" s="134"/>
      <c r="F45" s="48"/>
      <c r="G45" s="48"/>
    </row>
    <row r="46" spans="1:7" s="2" customFormat="1" x14ac:dyDescent="0.2">
      <c r="A46" s="120"/>
      <c r="B46" s="12"/>
      <c r="C46" s="68" t="s">
        <v>26</v>
      </c>
      <c r="D46" s="160"/>
      <c r="E46" s="134"/>
      <c r="F46" s="48"/>
      <c r="G46" s="70"/>
    </row>
    <row r="47" spans="1:7" s="2" customFormat="1" x14ac:dyDescent="0.2">
      <c r="A47" s="120"/>
      <c r="B47" s="12"/>
      <c r="C47" s="68" t="s">
        <v>20</v>
      </c>
      <c r="D47" s="160"/>
      <c r="E47" s="134"/>
      <c r="F47" s="48">
        <f>SUM(F9+F10+F11+F12+F20+F21+F22+F23)</f>
        <v>263.95</v>
      </c>
      <c r="G47" s="70"/>
    </row>
    <row r="48" spans="1:7" s="2" customFormat="1" x14ac:dyDescent="0.2">
      <c r="A48" s="120"/>
      <c r="B48" s="12"/>
      <c r="C48" s="68" t="s">
        <v>19</v>
      </c>
      <c r="D48" s="160"/>
      <c r="E48" s="134"/>
      <c r="F48" s="48"/>
      <c r="G48" s="70"/>
    </row>
    <row r="49" spans="1:8" s="2" customFormat="1" x14ac:dyDescent="0.2">
      <c r="A49" s="120"/>
      <c r="B49" s="12"/>
      <c r="C49" s="68" t="s">
        <v>21</v>
      </c>
      <c r="D49" s="160"/>
      <c r="E49" s="134"/>
      <c r="F49" s="48">
        <f>SUM(F25)</f>
        <v>2856</v>
      </c>
      <c r="G49" s="70"/>
    </row>
    <row r="50" spans="1:8" s="2" customFormat="1" x14ac:dyDescent="0.2">
      <c r="A50" s="120"/>
      <c r="B50" s="12"/>
      <c r="C50" s="68" t="s">
        <v>27</v>
      </c>
      <c r="D50" s="160"/>
      <c r="E50" s="134"/>
      <c r="F50" s="48">
        <f>SUM(F8+F13)</f>
        <v>67.19</v>
      </c>
      <c r="G50" s="70"/>
    </row>
    <row r="51" spans="1:8" s="2" customFormat="1" x14ac:dyDescent="0.2">
      <c r="A51" s="120"/>
      <c r="B51" s="12"/>
      <c r="C51" s="68" t="s">
        <v>28</v>
      </c>
      <c r="D51" s="160"/>
      <c r="E51" s="134"/>
      <c r="F51" s="48">
        <f>SUM(F24)</f>
        <v>1300</v>
      </c>
      <c r="G51" s="70"/>
    </row>
    <row r="52" spans="1:8" s="2" customFormat="1" x14ac:dyDescent="0.2">
      <c r="A52" s="120"/>
      <c r="B52" s="12"/>
      <c r="C52" s="68" t="s">
        <v>13</v>
      </c>
      <c r="D52" s="160"/>
      <c r="E52" s="134"/>
      <c r="F52" s="48"/>
      <c r="G52" s="70"/>
    </row>
    <row r="53" spans="1:8" s="2" customFormat="1" x14ac:dyDescent="0.2">
      <c r="A53" s="120"/>
      <c r="B53" s="12"/>
      <c r="C53" s="68" t="s">
        <v>29</v>
      </c>
      <c r="D53" s="160"/>
      <c r="E53" s="134"/>
      <c r="F53" s="48">
        <f>SUM(F7)</f>
        <v>150</v>
      </c>
      <c r="G53" s="70"/>
    </row>
    <row r="54" spans="1:8" s="2" customFormat="1" x14ac:dyDescent="0.2">
      <c r="A54" s="120"/>
      <c r="B54" s="12"/>
      <c r="C54" s="68" t="s">
        <v>30</v>
      </c>
      <c r="D54" s="160"/>
      <c r="E54" s="134"/>
      <c r="F54" s="48"/>
      <c r="G54" s="70"/>
    </row>
    <row r="55" spans="1:8" s="2" customFormat="1" x14ac:dyDescent="0.2">
      <c r="A55" s="120"/>
      <c r="B55" s="12"/>
      <c r="C55" s="68" t="s">
        <v>148</v>
      </c>
      <c r="D55" s="160"/>
      <c r="E55" s="134"/>
      <c r="F55" s="48"/>
      <c r="G55" s="70"/>
    </row>
    <row r="56" spans="1:8" s="2" customFormat="1" x14ac:dyDescent="0.2">
      <c r="A56" s="120"/>
      <c r="B56" s="12"/>
      <c r="C56" s="68" t="s">
        <v>72</v>
      </c>
      <c r="D56" s="160"/>
      <c r="E56" s="134"/>
      <c r="F56" s="48"/>
      <c r="G56" s="70"/>
    </row>
    <row r="57" spans="1:8" s="2" customFormat="1" x14ac:dyDescent="0.2">
      <c r="A57" s="120"/>
      <c r="B57" s="12"/>
      <c r="C57" s="68" t="s">
        <v>32</v>
      </c>
      <c r="D57" s="160"/>
      <c r="E57" s="134"/>
      <c r="F57" s="48"/>
      <c r="G57" s="70"/>
    </row>
    <row r="58" spans="1:8" s="2" customFormat="1" x14ac:dyDescent="0.2">
      <c r="A58" s="120"/>
      <c r="B58" s="12"/>
      <c r="C58" s="68" t="s">
        <v>33</v>
      </c>
      <c r="D58" s="160"/>
      <c r="E58" s="134"/>
      <c r="F58" s="48"/>
      <c r="G58" s="70"/>
    </row>
    <row r="59" spans="1:8" s="2" customFormat="1" x14ac:dyDescent="0.2">
      <c r="A59" s="120"/>
      <c r="B59" s="12"/>
      <c r="C59" s="68" t="s">
        <v>34</v>
      </c>
      <c r="D59" s="160"/>
      <c r="E59" s="134"/>
      <c r="F59" s="48">
        <f>SUM(F18)</f>
        <v>42</v>
      </c>
      <c r="G59" s="70"/>
    </row>
    <row r="60" spans="1:8" s="2" customFormat="1" x14ac:dyDescent="0.2">
      <c r="A60" s="120"/>
      <c r="B60" s="12"/>
      <c r="C60" s="68" t="s">
        <v>61</v>
      </c>
      <c r="D60" s="160"/>
      <c r="E60" s="134"/>
      <c r="F60" s="48">
        <f>SUM(F6)</f>
        <v>35</v>
      </c>
      <c r="G60" s="70"/>
    </row>
    <row r="61" spans="1:8" s="2" customFormat="1" x14ac:dyDescent="0.2">
      <c r="A61" s="120"/>
      <c r="C61" s="150" t="s">
        <v>35</v>
      </c>
      <c r="D61" s="160"/>
      <c r="E61" s="134"/>
      <c r="F61" s="48">
        <f>SUM(F14:F17)</f>
        <v>101.48</v>
      </c>
      <c r="G61" s="70"/>
    </row>
    <row r="62" spans="1:8" s="38" customFormat="1" x14ac:dyDescent="0.2">
      <c r="A62" s="55"/>
      <c r="B62" s="72"/>
      <c r="C62" s="44" t="s">
        <v>36</v>
      </c>
      <c r="D62" s="160"/>
      <c r="E62" s="134"/>
      <c r="F62" s="48"/>
      <c r="G62" s="97"/>
      <c r="H62" s="72"/>
    </row>
    <row r="63" spans="1:8" s="38" customFormat="1" x14ac:dyDescent="0.2">
      <c r="A63" s="55"/>
      <c r="B63" s="72"/>
      <c r="C63" s="44" t="s">
        <v>8</v>
      </c>
      <c r="D63" s="160"/>
      <c r="E63" s="134"/>
      <c r="F63" s="48">
        <f>SUM(F45:F62)</f>
        <v>4815.619999999999</v>
      </c>
      <c r="G63" s="97"/>
      <c r="H63" s="72"/>
    </row>
    <row r="77" spans="1:7" s="2" customFormat="1" ht="13.5" customHeight="1" x14ac:dyDescent="0.2">
      <c r="A77" s="120"/>
      <c r="B77" s="12"/>
      <c r="C77" s="68"/>
      <c r="D77" s="160"/>
      <c r="E77" s="134"/>
      <c r="F77" s="48"/>
      <c r="G77" s="48"/>
    </row>
    <row r="78" spans="1:7" s="2" customFormat="1" x14ac:dyDescent="0.2">
      <c r="A78" s="120"/>
      <c r="B78" s="12"/>
      <c r="C78" s="68"/>
      <c r="D78" s="160"/>
      <c r="E78" s="134"/>
      <c r="F78" s="48"/>
      <c r="G78" s="70"/>
    </row>
    <row r="79" spans="1:7" s="2" customFormat="1" x14ac:dyDescent="0.2">
      <c r="A79" s="120"/>
      <c r="B79" s="12"/>
      <c r="C79" s="68"/>
      <c r="D79" s="160"/>
      <c r="E79" s="134"/>
      <c r="F79" s="48"/>
      <c r="G79" s="70"/>
    </row>
    <row r="80" spans="1:7" s="2" customFormat="1" x14ac:dyDescent="0.2">
      <c r="A80" s="120"/>
      <c r="B80" s="12"/>
      <c r="C80" s="68"/>
      <c r="D80" s="160"/>
      <c r="E80" s="134"/>
      <c r="F80" s="48"/>
      <c r="G80" s="70"/>
    </row>
    <row r="81" spans="1:8" s="2" customFormat="1" x14ac:dyDescent="0.2">
      <c r="A81" s="120"/>
      <c r="B81" s="12"/>
      <c r="C81" s="68"/>
      <c r="D81" s="160"/>
      <c r="E81" s="134"/>
      <c r="F81" s="48"/>
      <c r="G81" s="70"/>
    </row>
    <row r="82" spans="1:8" s="2" customFormat="1" x14ac:dyDescent="0.2">
      <c r="A82" s="120"/>
      <c r="B82" s="12"/>
      <c r="C82" s="68"/>
      <c r="D82" s="160"/>
      <c r="E82" s="134"/>
      <c r="F82" s="48"/>
      <c r="G82" s="70"/>
    </row>
    <row r="83" spans="1:8" s="2" customFormat="1" x14ac:dyDescent="0.2">
      <c r="A83" s="120"/>
      <c r="B83" s="12"/>
      <c r="C83" s="68"/>
      <c r="D83" s="160"/>
      <c r="E83" s="134"/>
      <c r="F83" s="48"/>
      <c r="G83" s="70"/>
    </row>
    <row r="84" spans="1:8" s="2" customFormat="1" x14ac:dyDescent="0.2">
      <c r="A84" s="120"/>
      <c r="B84" s="12"/>
      <c r="C84" s="68"/>
      <c r="D84" s="160"/>
      <c r="E84" s="134"/>
      <c r="F84" s="48"/>
      <c r="G84" s="70"/>
    </row>
    <row r="85" spans="1:8" s="2" customFormat="1" x14ac:dyDescent="0.2">
      <c r="A85" s="120"/>
      <c r="B85" s="12"/>
      <c r="C85" s="68"/>
      <c r="D85" s="160"/>
      <c r="E85" s="134"/>
      <c r="F85" s="48"/>
      <c r="G85" s="70"/>
    </row>
    <row r="86" spans="1:8" s="2" customFormat="1" x14ac:dyDescent="0.2">
      <c r="A86" s="120"/>
      <c r="B86" s="12"/>
      <c r="C86" s="68"/>
      <c r="D86" s="160"/>
      <c r="E86" s="134"/>
      <c r="F86" s="48"/>
      <c r="G86" s="70"/>
    </row>
    <row r="87" spans="1:8" s="2" customFormat="1" x14ac:dyDescent="0.2">
      <c r="A87" s="120"/>
      <c r="B87" s="12"/>
      <c r="C87" s="68"/>
      <c r="D87" s="160"/>
      <c r="E87" s="134"/>
      <c r="F87" s="48"/>
      <c r="G87" s="70"/>
    </row>
    <row r="88" spans="1:8" s="2" customFormat="1" x14ac:dyDescent="0.2">
      <c r="A88" s="120"/>
      <c r="B88" s="12"/>
      <c r="C88" s="68"/>
      <c r="D88" s="160"/>
      <c r="E88" s="134"/>
      <c r="F88" s="48"/>
      <c r="G88" s="70"/>
    </row>
    <row r="89" spans="1:8" s="2" customFormat="1" x14ac:dyDescent="0.2">
      <c r="A89" s="120"/>
      <c r="B89" s="12"/>
      <c r="C89" s="68"/>
      <c r="D89" s="160"/>
      <c r="E89" s="134"/>
      <c r="F89" s="48"/>
      <c r="G89" s="70"/>
    </row>
    <row r="90" spans="1:8" s="2" customFormat="1" x14ac:dyDescent="0.2">
      <c r="A90" s="120"/>
      <c r="B90" s="12"/>
      <c r="C90" s="68"/>
      <c r="D90" s="160"/>
      <c r="E90" s="134"/>
      <c r="F90" s="48"/>
      <c r="G90" s="70"/>
    </row>
    <row r="91" spans="1:8" s="2" customFormat="1" x14ac:dyDescent="0.2">
      <c r="A91" s="120"/>
      <c r="B91" s="12"/>
      <c r="C91" s="68"/>
      <c r="D91" s="160"/>
      <c r="E91" s="134"/>
      <c r="F91" s="48"/>
      <c r="G91" s="70"/>
    </row>
    <row r="92" spans="1:8" s="2" customFormat="1" x14ac:dyDescent="0.2">
      <c r="A92" s="120"/>
      <c r="B92" s="12"/>
      <c r="C92" s="68"/>
      <c r="D92" s="160"/>
      <c r="E92" s="134"/>
      <c r="F92" s="48"/>
      <c r="G92" s="70"/>
    </row>
    <row r="93" spans="1:8" s="2" customFormat="1" x14ac:dyDescent="0.2">
      <c r="A93" s="120"/>
      <c r="C93" s="150"/>
      <c r="D93" s="160"/>
      <c r="E93" s="134"/>
      <c r="F93" s="48"/>
      <c r="G93" s="70"/>
    </row>
    <row r="94" spans="1:8" s="38" customFormat="1" x14ac:dyDescent="0.2">
      <c r="A94" s="55"/>
      <c r="B94" s="72"/>
      <c r="C94" s="44"/>
      <c r="D94" s="160"/>
      <c r="E94" s="134"/>
      <c r="F94" s="48"/>
      <c r="G94" s="97"/>
      <c r="H94" s="72"/>
    </row>
    <row r="95" spans="1:8" s="38" customFormat="1" x14ac:dyDescent="0.2">
      <c r="A95" s="55"/>
      <c r="B95" s="72"/>
      <c r="C95" s="44"/>
      <c r="D95" s="160"/>
      <c r="E95" s="134"/>
      <c r="F95" s="48"/>
      <c r="G95" s="97"/>
      <c r="H95" s="72"/>
    </row>
  </sheetData>
  <autoFilter ref="A2:H31"/>
  <sortState ref="A6:I40">
    <sortCondition ref="A6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 xml:space="preserve">&amp;CJULY 2015
</oddHeader>
    <oddFooter>&amp;L&amp;P OF &amp;N&amp;R&amp;T&amp;D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pane ySplit="3" topLeftCell="A4" activePane="bottomLeft" state="frozen"/>
      <selection pane="bottomLeft" activeCell="B19" sqref="B19:F21"/>
    </sheetView>
  </sheetViews>
  <sheetFormatPr defaultColWidth="9" defaultRowHeight="12.75" x14ac:dyDescent="0.2"/>
  <cols>
    <col min="1" max="1" width="9.5703125" style="148" customWidth="1"/>
    <col min="2" max="2" width="30" style="44" customWidth="1"/>
    <col min="3" max="3" width="16.42578125" style="44" customWidth="1"/>
    <col min="4" max="4" width="8.7109375" style="145" customWidth="1"/>
    <col min="5" max="5" width="10.5703125" style="48" customWidth="1"/>
    <col min="6" max="6" width="10.85546875" style="31" customWidth="1"/>
    <col min="7" max="7" width="13.140625" style="164" customWidth="1"/>
    <col min="8" max="8" width="9" style="2"/>
    <col min="9" max="9" width="11.28515625" style="34" bestFit="1" customWidth="1"/>
    <col min="10" max="10" width="8.42578125" style="2" customWidth="1"/>
    <col min="11" max="16384" width="9" style="2"/>
  </cols>
  <sheetData>
    <row r="1" spans="1:9" x14ac:dyDescent="0.2">
      <c r="A1" s="84"/>
      <c r="B1" s="56" t="s">
        <v>97</v>
      </c>
      <c r="C1" s="74"/>
      <c r="D1" s="143"/>
      <c r="F1" s="53"/>
      <c r="G1" s="138"/>
      <c r="H1" s="30"/>
    </row>
    <row r="2" spans="1:9" ht="22.5" x14ac:dyDescent="0.2">
      <c r="A2" s="82" t="s">
        <v>0</v>
      </c>
      <c r="B2" s="75" t="s">
        <v>1</v>
      </c>
      <c r="C2" s="75" t="s">
        <v>2</v>
      </c>
      <c r="D2" s="121" t="s">
        <v>3</v>
      </c>
      <c r="E2" s="48" t="s">
        <v>4</v>
      </c>
      <c r="F2" s="53" t="s">
        <v>5</v>
      </c>
      <c r="G2" s="138" t="s">
        <v>6</v>
      </c>
      <c r="H2" s="30" t="s">
        <v>14</v>
      </c>
    </row>
    <row r="3" spans="1:9" x14ac:dyDescent="0.2">
      <c r="A3" s="82"/>
      <c r="B3" s="75"/>
      <c r="C3" s="75"/>
      <c r="D3" s="121"/>
      <c r="F3" s="53"/>
      <c r="G3" s="138">
        <f>SUM('JULY '!G29)</f>
        <v>18189.259999999995</v>
      </c>
      <c r="H3" s="30"/>
    </row>
    <row r="4" spans="1:9" x14ac:dyDescent="0.2">
      <c r="A4" s="26">
        <v>42219</v>
      </c>
      <c r="B4" s="41" t="s">
        <v>55</v>
      </c>
      <c r="C4" s="30" t="s">
        <v>120</v>
      </c>
      <c r="D4" s="69">
        <v>1908</v>
      </c>
      <c r="E4" s="134"/>
      <c r="F4" s="53">
        <v>1300</v>
      </c>
      <c r="G4" s="138">
        <f t="shared" ref="G4:G13" si="0">SUM(G3+E4-F4)</f>
        <v>16889.259999999995</v>
      </c>
      <c r="H4" s="68" t="s">
        <v>28</v>
      </c>
      <c r="I4" s="2"/>
    </row>
    <row r="5" spans="1:9" x14ac:dyDescent="0.2">
      <c r="A5" s="168">
        <v>42219</v>
      </c>
      <c r="B5" s="93" t="s">
        <v>54</v>
      </c>
      <c r="C5" s="89" t="s">
        <v>53</v>
      </c>
      <c r="D5" s="129">
        <v>1907</v>
      </c>
      <c r="E5" s="134"/>
      <c r="F5" s="53">
        <v>150</v>
      </c>
      <c r="G5" s="138">
        <f t="shared" si="0"/>
        <v>16739.259999999995</v>
      </c>
      <c r="H5" s="24" t="s">
        <v>78</v>
      </c>
      <c r="I5" s="2"/>
    </row>
    <row r="6" spans="1:9" x14ac:dyDescent="0.2">
      <c r="A6" s="26">
        <v>42220</v>
      </c>
      <c r="B6" s="63" t="s">
        <v>4</v>
      </c>
      <c r="C6" s="58"/>
      <c r="D6" s="125"/>
      <c r="E6" s="134">
        <v>543.94000000000005</v>
      </c>
      <c r="F6" s="53"/>
      <c r="G6" s="138">
        <f t="shared" si="0"/>
        <v>17283.199999999993</v>
      </c>
      <c r="H6" s="24" t="s">
        <v>4</v>
      </c>
      <c r="I6" s="2"/>
    </row>
    <row r="7" spans="1:9" x14ac:dyDescent="0.2">
      <c r="A7" s="26">
        <v>42229</v>
      </c>
      <c r="B7" s="44" t="s">
        <v>181</v>
      </c>
      <c r="C7" s="63" t="s">
        <v>182</v>
      </c>
      <c r="D7" s="125"/>
      <c r="E7" s="134"/>
      <c r="F7" s="53">
        <v>165.58</v>
      </c>
      <c r="G7" s="138">
        <f t="shared" si="0"/>
        <v>17117.619999999992</v>
      </c>
      <c r="H7" s="68" t="s">
        <v>27</v>
      </c>
      <c r="I7" s="2"/>
    </row>
    <row r="8" spans="1:9" x14ac:dyDescent="0.2">
      <c r="A8" s="82">
        <v>42230</v>
      </c>
      <c r="B8" s="63" t="s">
        <v>56</v>
      </c>
      <c r="C8" s="58" t="s">
        <v>57</v>
      </c>
      <c r="D8" s="125" t="s">
        <v>12</v>
      </c>
      <c r="E8" s="133"/>
      <c r="F8" s="53">
        <v>35</v>
      </c>
      <c r="G8" s="138">
        <f t="shared" si="0"/>
        <v>17082.619999999992</v>
      </c>
      <c r="H8" s="2" t="s">
        <v>65</v>
      </c>
      <c r="I8" s="2"/>
    </row>
    <row r="9" spans="1:9" x14ac:dyDescent="0.2">
      <c r="A9" s="26">
        <v>42235</v>
      </c>
      <c r="B9" s="63">
        <v>250101053901</v>
      </c>
      <c r="C9" s="58" t="s">
        <v>9</v>
      </c>
      <c r="D9" s="125" t="s">
        <v>12</v>
      </c>
      <c r="E9" s="134"/>
      <c r="F9" s="53">
        <v>25.37</v>
      </c>
      <c r="G9" s="138">
        <f t="shared" si="0"/>
        <v>17057.249999999993</v>
      </c>
      <c r="H9" s="2" t="s">
        <v>38</v>
      </c>
      <c r="I9" s="6"/>
    </row>
    <row r="10" spans="1:9" x14ac:dyDescent="0.2">
      <c r="A10" s="26">
        <v>42235</v>
      </c>
      <c r="B10" s="93">
        <v>250101104739</v>
      </c>
      <c r="C10" s="89" t="s">
        <v>9</v>
      </c>
      <c r="D10" s="129" t="s">
        <v>12</v>
      </c>
      <c r="E10" s="134"/>
      <c r="F10" s="53">
        <v>25.37</v>
      </c>
      <c r="G10" s="138">
        <f t="shared" si="0"/>
        <v>17031.879999999994</v>
      </c>
      <c r="H10" s="2" t="s">
        <v>38</v>
      </c>
      <c r="I10" s="6"/>
    </row>
    <row r="11" spans="1:9" x14ac:dyDescent="0.2">
      <c r="A11" s="26">
        <v>42235</v>
      </c>
      <c r="B11" s="93">
        <v>250101104740</v>
      </c>
      <c r="C11" s="89" t="s">
        <v>9</v>
      </c>
      <c r="D11" s="129" t="s">
        <v>12</v>
      </c>
      <c r="E11" s="134"/>
      <c r="F11" s="53">
        <v>28.08</v>
      </c>
      <c r="G11" s="138">
        <f t="shared" si="0"/>
        <v>17003.799999999992</v>
      </c>
      <c r="H11" s="2" t="s">
        <v>38</v>
      </c>
      <c r="I11" s="6"/>
    </row>
    <row r="12" spans="1:9" x14ac:dyDescent="0.2">
      <c r="A12" s="26">
        <v>42235</v>
      </c>
      <c r="B12" s="93">
        <v>250101104741</v>
      </c>
      <c r="C12" s="89" t="s">
        <v>9</v>
      </c>
      <c r="D12" s="129" t="s">
        <v>12</v>
      </c>
      <c r="E12" s="134"/>
      <c r="F12" s="53">
        <v>88.43</v>
      </c>
      <c r="G12" s="138">
        <f t="shared" si="0"/>
        <v>16915.369999999992</v>
      </c>
      <c r="H12" s="2" t="s">
        <v>38</v>
      </c>
      <c r="I12" s="2"/>
    </row>
    <row r="13" spans="1:9" x14ac:dyDescent="0.2">
      <c r="A13" s="9">
        <v>42235</v>
      </c>
      <c r="B13" s="63" t="s">
        <v>49</v>
      </c>
      <c r="C13" s="58" t="s">
        <v>75</v>
      </c>
      <c r="D13" s="67"/>
      <c r="E13" s="134"/>
      <c r="F13" s="53">
        <v>42</v>
      </c>
      <c r="G13" s="138">
        <f t="shared" si="0"/>
        <v>16873.369999999992</v>
      </c>
      <c r="H13" s="2" t="s">
        <v>49</v>
      </c>
      <c r="I13" s="2"/>
    </row>
    <row r="14" spans="1:9" x14ac:dyDescent="0.2">
      <c r="A14" s="26">
        <v>42236</v>
      </c>
      <c r="B14" s="63" t="s">
        <v>85</v>
      </c>
      <c r="C14" s="58" t="s">
        <v>83</v>
      </c>
      <c r="D14" s="67"/>
      <c r="E14" s="134"/>
      <c r="F14" s="32">
        <v>3</v>
      </c>
      <c r="G14" s="138">
        <f>SUM(G13+E14-F14)</f>
        <v>16870.369999999992</v>
      </c>
      <c r="H14" s="2" t="s">
        <v>17</v>
      </c>
      <c r="I14" s="2"/>
    </row>
    <row r="15" spans="1:9" x14ac:dyDescent="0.2">
      <c r="A15" s="26">
        <v>42236</v>
      </c>
      <c r="B15" s="93" t="s">
        <v>186</v>
      </c>
      <c r="C15" s="89" t="s">
        <v>187</v>
      </c>
      <c r="D15" s="129">
        <v>1909</v>
      </c>
      <c r="E15" s="134"/>
      <c r="F15" s="53">
        <v>13</v>
      </c>
      <c r="G15" s="138">
        <f>SUM(G14+E15-F15)</f>
        <v>16857.369999999992</v>
      </c>
      <c r="H15" s="2" t="s">
        <v>13</v>
      </c>
      <c r="I15" s="2"/>
    </row>
    <row r="16" spans="1:9" x14ac:dyDescent="0.2">
      <c r="A16" s="26">
        <v>42237</v>
      </c>
      <c r="B16" s="44" t="s">
        <v>189</v>
      </c>
      <c r="C16" s="63" t="s">
        <v>188</v>
      </c>
      <c r="D16" s="125">
        <v>1910</v>
      </c>
      <c r="E16" s="134"/>
      <c r="F16" s="53">
        <v>500</v>
      </c>
      <c r="G16" s="138">
        <f>SUM(G15+E16-F16)</f>
        <v>16357.369999999992</v>
      </c>
      <c r="H16" s="24" t="s">
        <v>27</v>
      </c>
      <c r="I16" s="2"/>
    </row>
    <row r="17" spans="1:9" x14ac:dyDescent="0.2">
      <c r="A17" s="26">
        <v>42237</v>
      </c>
      <c r="B17" s="63" t="s">
        <v>4</v>
      </c>
      <c r="C17" s="58" t="s">
        <v>84</v>
      </c>
      <c r="D17" s="67"/>
      <c r="E17" s="134">
        <v>119.59</v>
      </c>
      <c r="F17" s="32"/>
      <c r="G17" s="138">
        <f t="shared" ref="G17:G27" si="1">SUM(G16+E17-F17)</f>
        <v>16476.959999999992</v>
      </c>
      <c r="H17" s="2" t="s">
        <v>4</v>
      </c>
      <c r="I17" s="2"/>
    </row>
    <row r="18" spans="1:9" x14ac:dyDescent="0.2">
      <c r="A18" s="26">
        <v>42241</v>
      </c>
      <c r="B18" s="63" t="s">
        <v>4</v>
      </c>
      <c r="C18" s="58" t="s">
        <v>185</v>
      </c>
      <c r="D18" s="125" t="s">
        <v>12</v>
      </c>
      <c r="E18" s="134">
        <v>180</v>
      </c>
      <c r="F18" s="53"/>
      <c r="G18" s="138">
        <f t="shared" si="1"/>
        <v>16656.959999999992</v>
      </c>
      <c r="H18" s="24" t="s">
        <v>4</v>
      </c>
      <c r="I18" s="2"/>
    </row>
    <row r="19" spans="1:9" x14ac:dyDescent="0.2">
      <c r="A19" s="26">
        <v>42241</v>
      </c>
      <c r="B19" s="63" t="s">
        <v>184</v>
      </c>
      <c r="C19" s="58" t="s">
        <v>183</v>
      </c>
      <c r="D19" s="125" t="s">
        <v>12</v>
      </c>
      <c r="E19" s="134"/>
      <c r="F19" s="53">
        <v>5.3</v>
      </c>
      <c r="G19" s="138">
        <f t="shared" si="1"/>
        <v>16651.659999999993</v>
      </c>
      <c r="H19" s="24" t="s">
        <v>51</v>
      </c>
      <c r="I19" s="2"/>
    </row>
    <row r="20" spans="1:9" x14ac:dyDescent="0.2">
      <c r="A20" s="26">
        <v>42242</v>
      </c>
      <c r="B20" s="63" t="s">
        <v>190</v>
      </c>
      <c r="C20" s="58" t="s">
        <v>136</v>
      </c>
      <c r="D20" s="125" t="s">
        <v>12</v>
      </c>
      <c r="E20" s="134"/>
      <c r="F20" s="53">
        <v>69.95</v>
      </c>
      <c r="G20" s="138">
        <f t="shared" si="1"/>
        <v>16581.709999999992</v>
      </c>
      <c r="H20" s="24" t="s">
        <v>51</v>
      </c>
      <c r="I20" s="2"/>
    </row>
    <row r="21" spans="1:9" x14ac:dyDescent="0.2">
      <c r="A21" s="26">
        <v>42243</v>
      </c>
      <c r="B21" s="63" t="s">
        <v>191</v>
      </c>
      <c r="C21" s="58" t="s">
        <v>192</v>
      </c>
      <c r="D21" s="125">
        <v>1911</v>
      </c>
      <c r="E21" s="134"/>
      <c r="F21" s="53">
        <v>950</v>
      </c>
      <c r="G21" s="138">
        <f t="shared" si="1"/>
        <v>15631.709999999992</v>
      </c>
      <c r="H21" s="24" t="s">
        <v>51</v>
      </c>
      <c r="I21" s="2"/>
    </row>
    <row r="22" spans="1:9" x14ac:dyDescent="0.2">
      <c r="A22" s="26">
        <v>42247</v>
      </c>
      <c r="B22" s="63" t="s">
        <v>123</v>
      </c>
      <c r="C22" s="58" t="s">
        <v>18</v>
      </c>
      <c r="D22" s="67"/>
      <c r="E22" s="134">
        <v>20</v>
      </c>
      <c r="F22" s="32"/>
      <c r="G22" s="138">
        <f t="shared" si="1"/>
        <v>15651.709999999992</v>
      </c>
      <c r="H22" s="24" t="s">
        <v>4</v>
      </c>
      <c r="I22" s="2"/>
    </row>
    <row r="23" spans="1:9" x14ac:dyDescent="0.2">
      <c r="A23" s="26">
        <v>42247</v>
      </c>
      <c r="B23" s="62" t="s">
        <v>23</v>
      </c>
      <c r="C23" s="58" t="s">
        <v>10</v>
      </c>
      <c r="D23" s="125" t="s">
        <v>12</v>
      </c>
      <c r="E23" s="134"/>
      <c r="F23" s="53">
        <v>27.82</v>
      </c>
      <c r="G23" s="138">
        <f t="shared" si="1"/>
        <v>15623.889999999992</v>
      </c>
      <c r="H23" s="18" t="s">
        <v>45</v>
      </c>
      <c r="I23" s="2"/>
    </row>
    <row r="24" spans="1:9" x14ac:dyDescent="0.2">
      <c r="A24" s="26">
        <v>42247</v>
      </c>
      <c r="B24" s="62" t="s">
        <v>24</v>
      </c>
      <c r="C24" s="58" t="s">
        <v>10</v>
      </c>
      <c r="D24" s="125" t="s">
        <v>12</v>
      </c>
      <c r="E24" s="134"/>
      <c r="F24" s="53">
        <v>28.19</v>
      </c>
      <c r="G24" s="138">
        <f t="shared" si="1"/>
        <v>15595.699999999992</v>
      </c>
      <c r="H24" s="18" t="s">
        <v>45</v>
      </c>
      <c r="I24" s="2"/>
    </row>
    <row r="25" spans="1:9" x14ac:dyDescent="0.2">
      <c r="A25" s="26">
        <v>42247</v>
      </c>
      <c r="B25" s="62" t="s">
        <v>22</v>
      </c>
      <c r="C25" s="58" t="s">
        <v>10</v>
      </c>
      <c r="D25" s="125" t="s">
        <v>12</v>
      </c>
      <c r="E25" s="134"/>
      <c r="F25" s="53">
        <v>34.369999999999997</v>
      </c>
      <c r="G25" s="138">
        <f t="shared" si="1"/>
        <v>15561.329999999991</v>
      </c>
      <c r="H25" s="18" t="s">
        <v>45</v>
      </c>
      <c r="I25" s="2"/>
    </row>
    <row r="26" spans="1:9" x14ac:dyDescent="0.2">
      <c r="A26" s="26">
        <v>42247</v>
      </c>
      <c r="B26" s="62" t="s">
        <v>25</v>
      </c>
      <c r="C26" s="58" t="s">
        <v>10</v>
      </c>
      <c r="D26" s="125" t="s">
        <v>12</v>
      </c>
      <c r="E26" s="134"/>
      <c r="F26" s="53">
        <v>61.54</v>
      </c>
      <c r="G26" s="138">
        <f t="shared" si="1"/>
        <v>15499.78999999999</v>
      </c>
      <c r="H26" s="18" t="s">
        <v>45</v>
      </c>
      <c r="I26" s="2"/>
    </row>
    <row r="27" spans="1:9" x14ac:dyDescent="0.2">
      <c r="A27" s="9"/>
      <c r="B27" s="63" t="s">
        <v>32</v>
      </c>
      <c r="C27" s="58"/>
      <c r="D27" s="67"/>
      <c r="E27" s="134"/>
      <c r="F27" s="32"/>
      <c r="G27" s="138">
        <f t="shared" si="1"/>
        <v>15499.78999999999</v>
      </c>
      <c r="H27" s="2" t="s">
        <v>32</v>
      </c>
      <c r="I27" s="2"/>
    </row>
    <row r="28" spans="1:9" hidden="1" x14ac:dyDescent="0.2">
      <c r="A28" s="9"/>
      <c r="B28" s="63" t="s">
        <v>21</v>
      </c>
      <c r="C28" s="58"/>
      <c r="D28" s="67"/>
      <c r="E28" s="134"/>
      <c r="F28" s="53"/>
      <c r="G28" s="138"/>
      <c r="I28" s="2"/>
    </row>
    <row r="29" spans="1:9" x14ac:dyDescent="0.2">
      <c r="A29" s="26"/>
      <c r="B29" s="12" t="s">
        <v>15</v>
      </c>
      <c r="D29" s="69"/>
      <c r="E29" s="134">
        <f>SUM(E4:E27)</f>
        <v>863.53000000000009</v>
      </c>
      <c r="F29" s="32">
        <f>SUM(F4:F28)</f>
        <v>3553</v>
      </c>
      <c r="G29" s="138">
        <f>SUM(G3+E29-F29)</f>
        <v>15499.789999999994</v>
      </c>
      <c r="I29" s="146"/>
    </row>
    <row r="30" spans="1:9" x14ac:dyDescent="0.2">
      <c r="A30" s="26"/>
      <c r="B30" s="12" t="s">
        <v>41</v>
      </c>
      <c r="D30" s="69"/>
      <c r="E30" s="134">
        <v>863.53</v>
      </c>
      <c r="F30" s="32">
        <v>3403</v>
      </c>
      <c r="G30" s="119">
        <v>15649.79</v>
      </c>
      <c r="I30" s="146"/>
    </row>
    <row r="31" spans="1:9" ht="12.75" customHeight="1" x14ac:dyDescent="0.2">
      <c r="A31" s="26"/>
      <c r="B31" s="131" t="s">
        <v>7</v>
      </c>
      <c r="C31" s="41"/>
      <c r="D31" s="23"/>
      <c r="E31" s="134">
        <f>SUM(E30-E29)</f>
        <v>-1.1368683772161603E-13</v>
      </c>
      <c r="F31" s="32">
        <f>SUM(F30-F29)</f>
        <v>-150</v>
      </c>
      <c r="G31" s="48">
        <f>SUM(G30-G29)</f>
        <v>150.00000000000728</v>
      </c>
      <c r="I31" s="146"/>
    </row>
    <row r="32" spans="1:9" x14ac:dyDescent="0.2">
      <c r="A32" s="26"/>
      <c r="B32" s="93" t="s">
        <v>54</v>
      </c>
      <c r="C32" s="89" t="s">
        <v>53</v>
      </c>
      <c r="D32" s="129">
        <v>1907</v>
      </c>
      <c r="E32" s="134"/>
      <c r="F32" s="53">
        <v>150</v>
      </c>
      <c r="G32" s="70"/>
    </row>
    <row r="33" spans="1:7" x14ac:dyDescent="0.2">
      <c r="A33" s="26"/>
      <c r="B33" s="63"/>
      <c r="C33" s="58"/>
      <c r="D33" s="67"/>
      <c r="E33" s="134"/>
      <c r="F33" s="53"/>
      <c r="G33" s="70"/>
    </row>
    <row r="34" spans="1:7" ht="13.5" customHeight="1" x14ac:dyDescent="0.2">
      <c r="A34" s="26"/>
      <c r="B34" s="62"/>
      <c r="C34" s="58"/>
      <c r="D34" s="125"/>
      <c r="E34" s="134"/>
      <c r="F34" s="53"/>
      <c r="G34" s="48"/>
    </row>
    <row r="35" spans="1:7" x14ac:dyDescent="0.2">
      <c r="B35" s="62"/>
      <c r="C35" s="58"/>
      <c r="D35" s="125"/>
      <c r="E35" s="134"/>
      <c r="F35" s="53"/>
    </row>
    <row r="36" spans="1:7" x14ac:dyDescent="0.2">
      <c r="B36" s="62"/>
      <c r="C36" s="58"/>
      <c r="D36" s="125"/>
      <c r="E36" s="134"/>
      <c r="F36" s="53"/>
    </row>
    <row r="37" spans="1:7" x14ac:dyDescent="0.2">
      <c r="B37" s="62"/>
      <c r="C37" s="58"/>
      <c r="D37" s="125"/>
      <c r="E37" s="134"/>
      <c r="F37" s="53"/>
    </row>
    <row r="39" spans="1:7" x14ac:dyDescent="0.2">
      <c r="A39" s="168"/>
    </row>
    <row r="40" spans="1:7" x14ac:dyDescent="0.2">
      <c r="A40" s="26">
        <v>42247</v>
      </c>
      <c r="B40" s="12"/>
      <c r="C40" s="68" t="s">
        <v>17</v>
      </c>
      <c r="D40" s="69"/>
      <c r="E40" s="134"/>
      <c r="F40" s="32">
        <f>SUM(F14)</f>
        <v>3</v>
      </c>
    </row>
    <row r="41" spans="1:7" x14ac:dyDescent="0.2">
      <c r="B41" s="12"/>
      <c r="C41" s="68" t="s">
        <v>26</v>
      </c>
      <c r="D41" s="69"/>
      <c r="E41" s="134"/>
      <c r="F41" s="32"/>
    </row>
    <row r="42" spans="1:7" x14ac:dyDescent="0.2">
      <c r="B42" s="12"/>
      <c r="C42" s="68" t="s">
        <v>20</v>
      </c>
      <c r="D42" s="69"/>
      <c r="E42" s="134"/>
      <c r="F42" s="32">
        <f>SUM(F23:F26)</f>
        <v>151.91999999999999</v>
      </c>
    </row>
    <row r="43" spans="1:7" x14ac:dyDescent="0.2">
      <c r="B43" s="12"/>
      <c r="C43" s="68" t="s">
        <v>19</v>
      </c>
      <c r="D43" s="69"/>
      <c r="E43" s="134"/>
      <c r="F43" s="32"/>
    </row>
    <row r="44" spans="1:7" x14ac:dyDescent="0.2">
      <c r="A44" s="26"/>
      <c r="B44" s="12"/>
      <c r="C44" s="68" t="s">
        <v>21</v>
      </c>
      <c r="D44" s="69"/>
      <c r="E44" s="134"/>
      <c r="F44" s="32">
        <f>SUM(F28)</f>
        <v>0</v>
      </c>
      <c r="G44" s="70"/>
    </row>
    <row r="45" spans="1:7" x14ac:dyDescent="0.2">
      <c r="A45" s="26"/>
      <c r="B45" s="12"/>
      <c r="C45" s="68" t="s">
        <v>27</v>
      </c>
      <c r="D45" s="69"/>
      <c r="E45" s="134"/>
      <c r="F45" s="32">
        <f>SUM(F7+F16+F19+F20+F21)</f>
        <v>1690.83</v>
      </c>
      <c r="G45" s="70"/>
    </row>
    <row r="46" spans="1:7" x14ac:dyDescent="0.2">
      <c r="A46" s="26"/>
      <c r="B46" s="12"/>
      <c r="C46" s="68" t="s">
        <v>28</v>
      </c>
      <c r="D46" s="69"/>
      <c r="E46" s="134"/>
      <c r="F46" s="32">
        <f>SUM(F4)</f>
        <v>1300</v>
      </c>
      <c r="G46" s="70"/>
    </row>
    <row r="47" spans="1:7" x14ac:dyDescent="0.2">
      <c r="A47" s="26"/>
      <c r="B47" s="12"/>
      <c r="C47" s="68" t="s">
        <v>13</v>
      </c>
      <c r="D47" s="69"/>
      <c r="E47" s="134"/>
      <c r="F47" s="32">
        <f>SUM(F15)</f>
        <v>13</v>
      </c>
      <c r="G47" s="70"/>
    </row>
    <row r="48" spans="1:7" x14ac:dyDescent="0.2">
      <c r="A48" s="26"/>
      <c r="B48" s="12"/>
      <c r="C48" s="68" t="s">
        <v>29</v>
      </c>
      <c r="D48" s="69"/>
      <c r="E48" s="134"/>
      <c r="F48" s="32">
        <f>SUM(F5)</f>
        <v>150</v>
      </c>
      <c r="G48" s="70"/>
    </row>
    <row r="49" spans="1:12" x14ac:dyDescent="0.2">
      <c r="A49" s="26"/>
      <c r="B49" s="12"/>
      <c r="C49" s="68" t="s">
        <v>30</v>
      </c>
      <c r="D49" s="69"/>
      <c r="E49" s="134"/>
      <c r="F49" s="32"/>
      <c r="G49" s="70"/>
    </row>
    <row r="50" spans="1:12" x14ac:dyDescent="0.2">
      <c r="A50" s="26"/>
      <c r="B50" s="12"/>
      <c r="C50" s="68" t="s">
        <v>148</v>
      </c>
      <c r="D50" s="69"/>
      <c r="E50" s="134"/>
      <c r="F50" s="32"/>
      <c r="G50" s="70"/>
    </row>
    <row r="51" spans="1:12" x14ac:dyDescent="0.2">
      <c r="A51" s="26"/>
      <c r="B51" s="12"/>
      <c r="C51" s="68" t="s">
        <v>76</v>
      </c>
      <c r="D51" s="69"/>
      <c r="E51" s="134"/>
      <c r="F51" s="32"/>
      <c r="G51" s="70"/>
    </row>
    <row r="52" spans="1:12" x14ac:dyDescent="0.2">
      <c r="A52" s="26"/>
      <c r="B52" s="12"/>
      <c r="C52" s="68" t="s">
        <v>32</v>
      </c>
      <c r="D52" s="69"/>
      <c r="E52" s="134"/>
      <c r="F52" s="32"/>
      <c r="G52" s="70"/>
    </row>
    <row r="53" spans="1:12" x14ac:dyDescent="0.2">
      <c r="A53" s="26"/>
      <c r="B53" s="12"/>
      <c r="C53" s="68" t="s">
        <v>33</v>
      </c>
      <c r="D53" s="69"/>
      <c r="E53" s="134"/>
      <c r="F53" s="32"/>
      <c r="G53" s="70"/>
    </row>
    <row r="54" spans="1:12" x14ac:dyDescent="0.2">
      <c r="A54" s="26"/>
      <c r="B54" s="12"/>
      <c r="C54" s="68" t="s">
        <v>34</v>
      </c>
      <c r="D54" s="69"/>
      <c r="E54" s="134"/>
      <c r="F54" s="32">
        <f>SUM(F13)</f>
        <v>42</v>
      </c>
      <c r="G54" s="70"/>
    </row>
    <row r="55" spans="1:12" x14ac:dyDescent="0.2">
      <c r="A55" s="26"/>
      <c r="B55" s="12"/>
      <c r="C55" s="68" t="s">
        <v>61</v>
      </c>
      <c r="D55" s="69"/>
      <c r="E55" s="134"/>
      <c r="F55" s="32">
        <f>SUM(F8)</f>
        <v>35</v>
      </c>
      <c r="G55" s="70"/>
    </row>
    <row r="56" spans="1:12" x14ac:dyDescent="0.2">
      <c r="A56" s="26"/>
      <c r="B56" s="75"/>
      <c r="C56" s="150" t="s">
        <v>35</v>
      </c>
      <c r="D56" s="69"/>
      <c r="E56" s="134"/>
      <c r="F56" s="32">
        <f>SUM(F9:F12)</f>
        <v>167.25</v>
      </c>
      <c r="G56" s="70"/>
    </row>
    <row r="57" spans="1:12" x14ac:dyDescent="0.2">
      <c r="A57" s="26"/>
      <c r="B57" s="75"/>
      <c r="C57" s="44" t="s">
        <v>36</v>
      </c>
      <c r="D57" s="69"/>
      <c r="E57" s="134"/>
      <c r="F57" s="32"/>
      <c r="G57" s="70"/>
      <c r="J57" s="34"/>
    </row>
    <row r="58" spans="1:12" x14ac:dyDescent="0.2">
      <c r="A58" s="26"/>
      <c r="B58" s="75"/>
      <c r="C58" s="44" t="s">
        <v>8</v>
      </c>
      <c r="D58" s="69"/>
      <c r="E58" s="134"/>
      <c r="F58" s="32">
        <f>SUM(F40:F57)</f>
        <v>3553</v>
      </c>
      <c r="G58" s="70"/>
    </row>
    <row r="59" spans="1:12" x14ac:dyDescent="0.2">
      <c r="A59" s="26"/>
      <c r="B59" s="62"/>
      <c r="C59" s="58"/>
      <c r="D59" s="144"/>
      <c r="F59" s="53"/>
      <c r="G59" s="70"/>
      <c r="L59" s="34"/>
    </row>
    <row r="60" spans="1:12" x14ac:dyDescent="0.2">
      <c r="A60" s="82"/>
      <c r="B60" s="62"/>
      <c r="C60" s="58"/>
      <c r="D60" s="39"/>
      <c r="E60" s="70"/>
      <c r="F60" s="53"/>
      <c r="G60" s="138"/>
      <c r="H60" s="30"/>
    </row>
    <row r="61" spans="1:12" x14ac:dyDescent="0.2">
      <c r="A61" s="82"/>
      <c r="B61" s="92"/>
      <c r="C61" s="89"/>
      <c r="D61" s="103"/>
      <c r="F61" s="53"/>
      <c r="G61" s="138"/>
      <c r="H61" s="30"/>
    </row>
    <row r="62" spans="1:12" x14ac:dyDescent="0.2">
      <c r="A62" s="82"/>
      <c r="B62" s="74"/>
      <c r="C62" s="74"/>
      <c r="D62" s="103"/>
      <c r="F62" s="53"/>
      <c r="G62" s="138"/>
      <c r="H62" s="30"/>
    </row>
    <row r="63" spans="1:12" s="38" customFormat="1" x14ac:dyDescent="0.2">
      <c r="A63" s="99"/>
      <c r="B63" s="74"/>
      <c r="C63" s="74"/>
      <c r="D63" s="143"/>
      <c r="E63" s="48"/>
      <c r="F63" s="32"/>
      <c r="G63" s="97"/>
      <c r="H63" s="81"/>
      <c r="I63" s="34"/>
    </row>
    <row r="64" spans="1:12" s="38" customFormat="1" x14ac:dyDescent="0.2">
      <c r="A64" s="99"/>
      <c r="B64" s="74"/>
      <c r="C64" s="74"/>
      <c r="D64" s="143"/>
      <c r="E64" s="48"/>
      <c r="F64" s="32"/>
      <c r="G64" s="97"/>
      <c r="H64" s="81"/>
      <c r="I64" s="34"/>
    </row>
    <row r="65" spans="1:10" s="38" customFormat="1" x14ac:dyDescent="0.2">
      <c r="A65" s="99"/>
      <c r="B65" s="74"/>
      <c r="C65" s="74"/>
      <c r="D65" s="143"/>
      <c r="E65" s="48"/>
      <c r="F65" s="32"/>
      <c r="G65" s="97"/>
      <c r="H65" s="81"/>
      <c r="I65" s="34"/>
    </row>
    <row r="66" spans="1:10" x14ac:dyDescent="0.2">
      <c r="A66" s="84"/>
      <c r="B66" s="39"/>
      <c r="C66" s="39"/>
      <c r="D66" s="43"/>
      <c r="E66" s="70"/>
      <c r="F66" s="53"/>
      <c r="G66" s="97"/>
      <c r="H66" s="30"/>
    </row>
    <row r="67" spans="1:10" x14ac:dyDescent="0.2">
      <c r="A67" s="147"/>
      <c r="B67" s="74"/>
      <c r="C67" s="74"/>
      <c r="D67" s="143"/>
      <c r="F67" s="53"/>
      <c r="G67" s="162"/>
      <c r="H67" s="30"/>
      <c r="I67" s="52"/>
      <c r="J67" s="30"/>
    </row>
    <row r="68" spans="1:10" x14ac:dyDescent="0.2">
      <c r="A68" s="147"/>
      <c r="B68" s="74"/>
      <c r="G68" s="163"/>
      <c r="H68" s="30"/>
      <c r="I68" s="52"/>
      <c r="J68" s="30"/>
    </row>
    <row r="69" spans="1:10" x14ac:dyDescent="0.2">
      <c r="A69" s="147"/>
      <c r="B69" s="74"/>
      <c r="G69" s="163"/>
      <c r="H69" s="30"/>
    </row>
    <row r="70" spans="1:10" x14ac:dyDescent="0.2">
      <c r="A70" s="99"/>
      <c r="B70" s="74"/>
      <c r="G70" s="138"/>
      <c r="H70" s="30"/>
    </row>
    <row r="71" spans="1:10" x14ac:dyDescent="0.2">
      <c r="A71" s="84"/>
      <c r="B71" s="74"/>
      <c r="G71" s="138"/>
      <c r="H71" s="30"/>
    </row>
    <row r="72" spans="1:10" x14ac:dyDescent="0.2">
      <c r="A72" s="84"/>
      <c r="H72" s="30"/>
    </row>
    <row r="73" spans="1:10" x14ac:dyDescent="0.2">
      <c r="A73" s="84"/>
      <c r="H73" s="30"/>
    </row>
    <row r="74" spans="1:10" x14ac:dyDescent="0.2">
      <c r="A74" s="84"/>
      <c r="H74" s="30"/>
    </row>
    <row r="75" spans="1:10" x14ac:dyDescent="0.2">
      <c r="A75" s="84"/>
      <c r="H75" s="30"/>
    </row>
    <row r="91" spans="3:7" x14ac:dyDescent="0.2">
      <c r="C91" s="43"/>
      <c r="D91" s="143"/>
      <c r="F91" s="53"/>
    </row>
    <row r="92" spans="3:7" x14ac:dyDescent="0.2">
      <c r="C92" s="43"/>
      <c r="D92" s="143"/>
      <c r="F92" s="53"/>
    </row>
    <row r="93" spans="3:7" x14ac:dyDescent="0.2">
      <c r="C93" s="43"/>
      <c r="D93" s="143"/>
      <c r="F93" s="53"/>
    </row>
    <row r="94" spans="3:7" x14ac:dyDescent="0.2">
      <c r="C94" s="43"/>
      <c r="F94" s="53"/>
    </row>
    <row r="95" spans="3:7" x14ac:dyDescent="0.2">
      <c r="C95" s="43"/>
      <c r="G95" s="138"/>
    </row>
    <row r="96" spans="3:7" x14ac:dyDescent="0.2">
      <c r="C96" s="43"/>
      <c r="G96" s="138"/>
    </row>
    <row r="97" spans="3:7" x14ac:dyDescent="0.2">
      <c r="C97" s="43"/>
      <c r="G97" s="138"/>
    </row>
    <row r="98" spans="3:7" x14ac:dyDescent="0.2">
      <c r="C98" s="43"/>
    </row>
    <row r="99" spans="3:7" x14ac:dyDescent="0.2">
      <c r="C99" s="43"/>
    </row>
  </sheetData>
  <sortState ref="A4:O28">
    <sortCondition ref="A4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&amp;CAUGUST 2015</oddHeader>
    <oddFooter>&amp;L&amp;P OF &amp;N&amp;R&amp;D&amp;T</oddFooter>
  </headerFooter>
  <rowBreaks count="1" manualBreakCount="1">
    <brk id="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zoomScale="110" zoomScaleNormal="110" workbookViewId="0">
      <pane ySplit="4" topLeftCell="A5" activePane="bottomLeft" state="frozen"/>
      <selection pane="bottomLeft" activeCell="B25" sqref="B25:F26"/>
    </sheetView>
  </sheetViews>
  <sheetFormatPr defaultColWidth="9" defaultRowHeight="12.75" x14ac:dyDescent="0.2"/>
  <cols>
    <col min="1" max="1" width="9.42578125" customWidth="1"/>
    <col min="2" max="2" width="26.28515625" style="19" customWidth="1"/>
    <col min="3" max="3" width="21.7109375" style="39" customWidth="1"/>
    <col min="4" max="4" width="10.140625" style="177" customWidth="1"/>
    <col min="5" max="5" width="10.28515625" style="1" customWidth="1"/>
    <col min="6" max="6" width="12.28515625" style="165" customWidth="1"/>
    <col min="7" max="7" width="12" style="51" customWidth="1"/>
    <col min="8" max="8" width="12.42578125" customWidth="1"/>
  </cols>
  <sheetData>
    <row r="1" spans="1:9" x14ac:dyDescent="0.2">
      <c r="A1" s="72"/>
      <c r="B1" s="14"/>
      <c r="C1" s="106" t="s">
        <v>98</v>
      </c>
      <c r="D1" s="69"/>
      <c r="E1" s="45"/>
      <c r="F1" s="132"/>
      <c r="G1" s="70"/>
      <c r="H1" s="72"/>
    </row>
    <row r="2" spans="1:9" x14ac:dyDescent="0.2">
      <c r="A2" s="72"/>
      <c r="B2" s="14"/>
      <c r="C2" s="77"/>
      <c r="D2" s="69"/>
      <c r="E2" s="40"/>
      <c r="F2" s="132"/>
      <c r="G2" s="70"/>
      <c r="H2" s="72"/>
    </row>
    <row r="3" spans="1:9" x14ac:dyDescent="0.2">
      <c r="A3" s="72"/>
      <c r="B3" s="14"/>
      <c r="C3" s="77"/>
      <c r="D3" s="69"/>
      <c r="E3" s="40"/>
      <c r="F3" s="132"/>
      <c r="G3" s="70"/>
      <c r="H3" s="72"/>
    </row>
    <row r="4" spans="1:9" x14ac:dyDescent="0.2">
      <c r="A4" s="100" t="s">
        <v>0</v>
      </c>
      <c r="B4" s="107" t="s">
        <v>1</v>
      </c>
      <c r="C4" s="108" t="s">
        <v>2</v>
      </c>
      <c r="D4" s="176" t="s">
        <v>3</v>
      </c>
      <c r="E4" s="45" t="s">
        <v>4</v>
      </c>
      <c r="F4" s="132" t="s">
        <v>5</v>
      </c>
      <c r="G4" s="70" t="s">
        <v>6</v>
      </c>
      <c r="H4" s="30" t="s">
        <v>14</v>
      </c>
    </row>
    <row r="5" spans="1:9" s="2" customFormat="1" x14ac:dyDescent="0.2">
      <c r="A5" s="9"/>
      <c r="B5" s="3"/>
      <c r="C5" s="3"/>
      <c r="D5" s="156"/>
      <c r="E5" s="49"/>
      <c r="F5" s="166"/>
      <c r="G5" s="48">
        <f>SUM('AUGUST '!G29)</f>
        <v>15499.789999999994</v>
      </c>
    </row>
    <row r="6" spans="1:9" s="2" customFormat="1" x14ac:dyDescent="0.2">
      <c r="A6" s="26">
        <v>42258</v>
      </c>
      <c r="B6" s="41" t="s">
        <v>55</v>
      </c>
      <c r="C6" s="30" t="s">
        <v>120</v>
      </c>
      <c r="D6" s="69">
        <v>1913</v>
      </c>
      <c r="E6" s="135"/>
      <c r="F6" s="132">
        <v>1300</v>
      </c>
      <c r="G6" s="48">
        <f t="shared" ref="G6:G22" si="0">SUM(G5+E6-F6)</f>
        <v>14199.789999999994</v>
      </c>
      <c r="H6" s="130" t="s">
        <v>117</v>
      </c>
    </row>
    <row r="7" spans="1:9" s="2" customFormat="1" x14ac:dyDescent="0.2">
      <c r="A7" s="26">
        <v>42258</v>
      </c>
      <c r="B7" s="63" t="s">
        <v>159</v>
      </c>
      <c r="C7" s="58"/>
      <c r="D7" s="151">
        <v>1914</v>
      </c>
      <c r="E7" s="135"/>
      <c r="F7" s="132"/>
      <c r="G7" s="48">
        <f t="shared" si="0"/>
        <v>14199.789999999994</v>
      </c>
    </row>
    <row r="8" spans="1:9" s="2" customFormat="1" x14ac:dyDescent="0.2">
      <c r="A8" s="26">
        <v>42258</v>
      </c>
      <c r="B8" s="68" t="s">
        <v>29</v>
      </c>
      <c r="C8" s="58" t="s">
        <v>53</v>
      </c>
      <c r="D8" s="151">
        <v>1915</v>
      </c>
      <c r="E8" s="135"/>
      <c r="F8" s="70">
        <v>150</v>
      </c>
      <c r="G8" s="48">
        <f t="shared" si="0"/>
        <v>14049.789999999994</v>
      </c>
      <c r="H8" s="68" t="s">
        <v>29</v>
      </c>
    </row>
    <row r="9" spans="1:9" s="2" customFormat="1" x14ac:dyDescent="0.2">
      <c r="A9" s="26">
        <v>42261</v>
      </c>
      <c r="B9" s="63" t="s">
        <v>56</v>
      </c>
      <c r="C9" s="58" t="s">
        <v>57</v>
      </c>
      <c r="D9" s="151" t="s">
        <v>12</v>
      </c>
      <c r="E9" s="136"/>
      <c r="F9" s="70">
        <v>35</v>
      </c>
      <c r="G9" s="48">
        <f t="shared" si="0"/>
        <v>14014.789999999994</v>
      </c>
      <c r="H9" s="2" t="s">
        <v>65</v>
      </c>
    </row>
    <row r="10" spans="1:9" s="2" customFormat="1" x14ac:dyDescent="0.2">
      <c r="A10" s="26">
        <v>42261</v>
      </c>
      <c r="B10" s="63" t="s">
        <v>4</v>
      </c>
      <c r="C10" s="58" t="s">
        <v>18</v>
      </c>
      <c r="D10" s="151"/>
      <c r="E10" s="135">
        <v>560</v>
      </c>
      <c r="F10" s="119"/>
      <c r="G10" s="48">
        <f t="shared" si="0"/>
        <v>14574.789999999994</v>
      </c>
      <c r="H10" s="2" t="s">
        <v>4</v>
      </c>
    </row>
    <row r="11" spans="1:9" s="2" customFormat="1" x14ac:dyDescent="0.2">
      <c r="A11" s="26">
        <v>42262</v>
      </c>
      <c r="B11" s="63" t="s">
        <v>195</v>
      </c>
      <c r="C11" s="58" t="s">
        <v>18</v>
      </c>
      <c r="D11" s="151"/>
      <c r="E11" s="135">
        <v>130</v>
      </c>
      <c r="F11" s="119"/>
      <c r="G11" s="48">
        <f t="shared" si="0"/>
        <v>14704.789999999994</v>
      </c>
      <c r="H11" s="2" t="s">
        <v>4</v>
      </c>
    </row>
    <row r="12" spans="1:9" s="2" customFormat="1" x14ac:dyDescent="0.2">
      <c r="A12" s="26">
        <v>42264</v>
      </c>
      <c r="B12" s="63">
        <v>250101053901</v>
      </c>
      <c r="C12" s="58" t="s">
        <v>9</v>
      </c>
      <c r="D12" s="151" t="s">
        <v>12</v>
      </c>
      <c r="E12" s="135"/>
      <c r="F12" s="132">
        <v>25.37</v>
      </c>
      <c r="G12" s="48">
        <f t="shared" si="0"/>
        <v>14679.419999999993</v>
      </c>
      <c r="H12" s="2" t="s">
        <v>38</v>
      </c>
    </row>
    <row r="13" spans="1:9" s="2" customFormat="1" x14ac:dyDescent="0.2">
      <c r="A13" s="26">
        <v>42264</v>
      </c>
      <c r="B13" s="63">
        <v>250101104739</v>
      </c>
      <c r="C13" s="58" t="s">
        <v>9</v>
      </c>
      <c r="D13" s="151" t="s">
        <v>12</v>
      </c>
      <c r="E13" s="135"/>
      <c r="F13" s="132">
        <v>25.37</v>
      </c>
      <c r="G13" s="48">
        <f t="shared" si="0"/>
        <v>14654.049999999992</v>
      </c>
      <c r="H13" s="2" t="s">
        <v>38</v>
      </c>
    </row>
    <row r="14" spans="1:9" s="2" customFormat="1" x14ac:dyDescent="0.2">
      <c r="A14" s="26">
        <v>42264</v>
      </c>
      <c r="B14" s="63">
        <v>250101104740</v>
      </c>
      <c r="C14" s="58" t="s">
        <v>9</v>
      </c>
      <c r="D14" s="151" t="s">
        <v>12</v>
      </c>
      <c r="E14" s="135"/>
      <c r="F14" s="132">
        <v>28.08</v>
      </c>
      <c r="G14" s="48">
        <f t="shared" si="0"/>
        <v>14625.969999999992</v>
      </c>
      <c r="H14" s="2" t="s">
        <v>38</v>
      </c>
    </row>
    <row r="15" spans="1:9" s="2" customFormat="1" x14ac:dyDescent="0.2">
      <c r="A15" s="26">
        <v>42264</v>
      </c>
      <c r="B15" s="63">
        <v>250101104741</v>
      </c>
      <c r="C15" s="58" t="s">
        <v>9</v>
      </c>
      <c r="D15" s="151" t="s">
        <v>12</v>
      </c>
      <c r="E15" s="135"/>
      <c r="F15" s="132">
        <v>85.31</v>
      </c>
      <c r="G15" s="48">
        <f t="shared" si="0"/>
        <v>14540.659999999993</v>
      </c>
      <c r="H15" s="2" t="s">
        <v>38</v>
      </c>
    </row>
    <row r="16" spans="1:9" s="2" customFormat="1" x14ac:dyDescent="0.2">
      <c r="A16" s="26">
        <v>42276</v>
      </c>
      <c r="B16" s="62" t="s">
        <v>23</v>
      </c>
      <c r="C16" s="58" t="s">
        <v>10</v>
      </c>
      <c r="D16" s="151" t="s">
        <v>12</v>
      </c>
      <c r="E16" s="135"/>
      <c r="F16" s="132">
        <v>66.430000000000007</v>
      </c>
      <c r="G16" s="48">
        <f t="shared" si="0"/>
        <v>14474.229999999992</v>
      </c>
      <c r="H16" s="18" t="s">
        <v>45</v>
      </c>
      <c r="I16" s="6"/>
    </row>
    <row r="17" spans="1:9" s="2" customFormat="1" x14ac:dyDescent="0.2">
      <c r="A17" s="26">
        <v>42276</v>
      </c>
      <c r="B17" s="62" t="s">
        <v>24</v>
      </c>
      <c r="C17" s="58" t="s">
        <v>10</v>
      </c>
      <c r="D17" s="151" t="s">
        <v>12</v>
      </c>
      <c r="E17" s="135"/>
      <c r="F17" s="132">
        <v>27.86</v>
      </c>
      <c r="G17" s="48">
        <f t="shared" si="0"/>
        <v>14446.369999999992</v>
      </c>
      <c r="H17" s="130" t="s">
        <v>45</v>
      </c>
      <c r="I17" s="6"/>
    </row>
    <row r="18" spans="1:9" s="2" customFormat="1" x14ac:dyDescent="0.2">
      <c r="A18" s="26">
        <v>42276</v>
      </c>
      <c r="B18" s="62" t="s">
        <v>22</v>
      </c>
      <c r="C18" s="58" t="s">
        <v>10</v>
      </c>
      <c r="D18" s="151" t="s">
        <v>12</v>
      </c>
      <c r="E18" s="135"/>
      <c r="F18" s="132">
        <v>32.950000000000003</v>
      </c>
      <c r="G18" s="48">
        <f t="shared" si="0"/>
        <v>14413.419999999991</v>
      </c>
      <c r="H18" s="130" t="s">
        <v>45</v>
      </c>
      <c r="I18" s="6"/>
    </row>
    <row r="19" spans="1:9" s="2" customFormat="1" x14ac:dyDescent="0.2">
      <c r="A19" s="26">
        <v>42276</v>
      </c>
      <c r="B19" s="62" t="s">
        <v>25</v>
      </c>
      <c r="C19" s="58" t="s">
        <v>10</v>
      </c>
      <c r="D19" s="151" t="s">
        <v>12</v>
      </c>
      <c r="E19" s="135"/>
      <c r="F19" s="132">
        <v>92.04</v>
      </c>
      <c r="G19" s="48">
        <f t="shared" si="0"/>
        <v>14321.37999999999</v>
      </c>
      <c r="H19" s="130" t="s">
        <v>45</v>
      </c>
    </row>
    <row r="20" spans="1:9" s="2" customFormat="1" x14ac:dyDescent="0.2">
      <c r="A20" s="26">
        <v>42268</v>
      </c>
      <c r="B20" s="63" t="s">
        <v>197</v>
      </c>
      <c r="C20" s="58" t="s">
        <v>18</v>
      </c>
      <c r="D20" s="151"/>
      <c r="E20" s="135">
        <v>20</v>
      </c>
      <c r="F20" s="119"/>
      <c r="G20" s="48">
        <f t="shared" si="0"/>
        <v>14341.37999999999</v>
      </c>
      <c r="H20" s="2" t="s">
        <v>4</v>
      </c>
    </row>
    <row r="21" spans="1:9" s="2" customFormat="1" x14ac:dyDescent="0.2">
      <c r="A21" s="26"/>
      <c r="B21" s="2" t="s">
        <v>49</v>
      </c>
      <c r="C21" s="63" t="s">
        <v>196</v>
      </c>
      <c r="D21" s="151"/>
      <c r="E21" s="135"/>
      <c r="F21" s="70">
        <v>42</v>
      </c>
      <c r="G21" s="48">
        <f t="shared" si="0"/>
        <v>14299.37999999999</v>
      </c>
      <c r="H21" s="2" t="s">
        <v>49</v>
      </c>
    </row>
    <row r="22" spans="1:9" s="2" customFormat="1" x14ac:dyDescent="0.2">
      <c r="A22" s="26">
        <v>42268</v>
      </c>
      <c r="B22" s="63" t="s">
        <v>4</v>
      </c>
      <c r="C22" s="58" t="s">
        <v>18</v>
      </c>
      <c r="D22" s="151"/>
      <c r="E22" s="135">
        <v>75</v>
      </c>
      <c r="F22" s="119"/>
      <c r="G22" s="48">
        <f t="shared" si="0"/>
        <v>14374.37999999999</v>
      </c>
      <c r="H22" s="2" t="s">
        <v>4</v>
      </c>
    </row>
    <row r="23" spans="1:9" s="2" customFormat="1" x14ac:dyDescent="0.2">
      <c r="A23" s="26">
        <v>42276</v>
      </c>
      <c r="B23" s="63"/>
      <c r="C23" s="58" t="s">
        <v>160</v>
      </c>
      <c r="D23" s="151"/>
      <c r="E23" s="135"/>
      <c r="F23" s="119">
        <v>81.86</v>
      </c>
      <c r="G23" s="48">
        <f t="shared" ref="G23:G29" si="1">SUM(G22+E23-F23)</f>
        <v>14292.51999999999</v>
      </c>
      <c r="H23" s="2" t="s">
        <v>51</v>
      </c>
    </row>
    <row r="24" spans="1:9" s="2" customFormat="1" x14ac:dyDescent="0.2">
      <c r="A24" s="26">
        <v>42277</v>
      </c>
      <c r="B24" s="63"/>
      <c r="C24" s="58" t="s">
        <v>39</v>
      </c>
      <c r="D24" s="151"/>
      <c r="E24" s="135"/>
      <c r="F24" s="119">
        <v>3.94</v>
      </c>
      <c r="G24" s="48">
        <f t="shared" si="1"/>
        <v>14288.579999999989</v>
      </c>
      <c r="H24" s="2" t="s">
        <v>17</v>
      </c>
    </row>
    <row r="25" spans="1:9" s="2" customFormat="1" x14ac:dyDescent="0.2">
      <c r="A25" s="26">
        <v>42277</v>
      </c>
      <c r="B25" s="63"/>
      <c r="C25" s="58" t="s">
        <v>160</v>
      </c>
      <c r="D25" s="151"/>
      <c r="E25" s="135"/>
      <c r="F25" s="119">
        <v>68.69</v>
      </c>
      <c r="G25" s="48">
        <f t="shared" si="1"/>
        <v>14219.889999999989</v>
      </c>
      <c r="H25" s="2" t="s">
        <v>51</v>
      </c>
    </row>
    <row r="26" spans="1:9" s="2" customFormat="1" x14ac:dyDescent="0.2">
      <c r="A26" s="26">
        <v>42235</v>
      </c>
      <c r="B26" s="63" t="s">
        <v>209</v>
      </c>
      <c r="C26" s="58" t="s">
        <v>210</v>
      </c>
      <c r="D26" s="179">
        <v>1912</v>
      </c>
      <c r="E26" s="30"/>
      <c r="F26" s="180">
        <v>700</v>
      </c>
      <c r="G26" s="48">
        <f t="shared" si="1"/>
        <v>13519.889999999989</v>
      </c>
      <c r="H26" s="2" t="s">
        <v>51</v>
      </c>
    </row>
    <row r="27" spans="1:9" s="2" customFormat="1" x14ac:dyDescent="0.2">
      <c r="A27" s="26"/>
      <c r="B27" s="63"/>
      <c r="C27" s="58"/>
      <c r="D27" s="179"/>
      <c r="E27" s="30"/>
      <c r="F27" s="180"/>
      <c r="G27" s="48">
        <f t="shared" si="1"/>
        <v>13519.889999999989</v>
      </c>
      <c r="H27" s="2" t="s">
        <v>21</v>
      </c>
    </row>
    <row r="28" spans="1:9" s="2" customFormat="1" x14ac:dyDescent="0.2">
      <c r="A28" s="26"/>
      <c r="B28" s="63"/>
      <c r="C28" s="58"/>
      <c r="D28" s="151"/>
      <c r="E28" s="135"/>
      <c r="F28" s="119"/>
      <c r="G28" s="48">
        <f t="shared" si="1"/>
        <v>13519.889999999989</v>
      </c>
    </row>
    <row r="29" spans="1:9" s="2" customFormat="1" x14ac:dyDescent="0.2">
      <c r="A29" s="26"/>
      <c r="B29" s="63" t="s">
        <v>87</v>
      </c>
      <c r="C29" s="58" t="s">
        <v>52</v>
      </c>
      <c r="D29" s="151"/>
      <c r="E29" s="135"/>
      <c r="F29" s="119"/>
      <c r="G29" s="48">
        <f t="shared" si="1"/>
        <v>13519.889999999989</v>
      </c>
    </row>
    <row r="30" spans="1:9" s="2" customFormat="1" x14ac:dyDescent="0.2">
      <c r="A30" s="26"/>
      <c r="B30" s="12" t="s">
        <v>15</v>
      </c>
      <c r="C30" s="44"/>
      <c r="D30" s="69"/>
      <c r="E30" s="135">
        <f>SUM(E6:E29)</f>
        <v>785</v>
      </c>
      <c r="F30" s="135">
        <f>SUM(F6:F29)</f>
        <v>2764.8999999999996</v>
      </c>
      <c r="G30" s="70">
        <f>SUM(G5+E30-F30)</f>
        <v>13519.889999999994</v>
      </c>
    </row>
    <row r="31" spans="1:9" s="2" customFormat="1" x14ac:dyDescent="0.2">
      <c r="A31" s="26"/>
      <c r="B31" s="12" t="s">
        <v>41</v>
      </c>
      <c r="C31" s="44"/>
      <c r="D31" s="69"/>
      <c r="E31" s="135">
        <v>785</v>
      </c>
      <c r="F31" s="119">
        <v>2914.9</v>
      </c>
      <c r="G31" s="70">
        <v>13519.89</v>
      </c>
    </row>
    <row r="32" spans="1:9" s="2" customFormat="1" x14ac:dyDescent="0.2">
      <c r="A32" s="26"/>
      <c r="B32" s="131" t="s">
        <v>7</v>
      </c>
      <c r="C32" s="41"/>
      <c r="D32" s="152"/>
      <c r="E32" s="135">
        <f>SUM(E31-E30)</f>
        <v>0</v>
      </c>
      <c r="F32" s="119">
        <f>SUM(F31-F30)</f>
        <v>150.00000000000045</v>
      </c>
      <c r="G32" s="48">
        <f>SUM(G30-G31)</f>
        <v>-5.4569682106375694E-12</v>
      </c>
    </row>
    <row r="33" spans="1:8" x14ac:dyDescent="0.2">
      <c r="A33" s="26"/>
      <c r="B33" s="41"/>
      <c r="C33" s="30"/>
      <c r="D33" s="69"/>
      <c r="E33" s="135"/>
      <c r="F33" s="132"/>
    </row>
    <row r="34" spans="1:8" x14ac:dyDescent="0.2">
      <c r="A34" s="26"/>
      <c r="B34" s="63"/>
      <c r="C34" s="58"/>
      <c r="D34" s="151"/>
      <c r="E34" s="135"/>
      <c r="F34" s="132"/>
    </row>
    <row r="35" spans="1:8" x14ac:dyDescent="0.2">
      <c r="A35" s="26"/>
      <c r="B35" s="68"/>
      <c r="C35" s="58"/>
      <c r="D35" s="151"/>
      <c r="E35" s="135"/>
      <c r="F35" s="70"/>
    </row>
    <row r="41" spans="1:8" s="2" customFormat="1" x14ac:dyDescent="0.2">
      <c r="A41" s="26"/>
      <c r="B41" s="12"/>
      <c r="C41" s="68" t="s">
        <v>17</v>
      </c>
      <c r="D41" s="69"/>
      <c r="E41" s="135"/>
      <c r="F41" s="119">
        <f>SUM(F24)</f>
        <v>3.94</v>
      </c>
      <c r="G41" s="70"/>
    </row>
    <row r="42" spans="1:8" s="2" customFormat="1" x14ac:dyDescent="0.2">
      <c r="A42" s="26"/>
      <c r="B42" s="12"/>
      <c r="C42" s="68" t="s">
        <v>26</v>
      </c>
      <c r="D42" s="69"/>
      <c r="E42" s="135"/>
      <c r="F42" s="119"/>
      <c r="G42" s="70"/>
    </row>
    <row r="43" spans="1:8" s="2" customFormat="1" x14ac:dyDescent="0.2">
      <c r="A43" s="26"/>
      <c r="B43" s="12"/>
      <c r="C43" s="68" t="s">
        <v>20</v>
      </c>
      <c r="D43" s="69"/>
      <c r="E43" s="135"/>
      <c r="F43" s="119">
        <f>SUM(F16:F19)</f>
        <v>219.28000000000003</v>
      </c>
      <c r="G43" s="70"/>
    </row>
    <row r="44" spans="1:8" s="38" customFormat="1" x14ac:dyDescent="0.2">
      <c r="A44" s="100"/>
      <c r="B44" s="12"/>
      <c r="C44" s="68" t="s">
        <v>19</v>
      </c>
      <c r="D44" s="69"/>
      <c r="E44" s="135"/>
      <c r="F44" s="119"/>
      <c r="G44" s="70"/>
      <c r="H44" s="30"/>
    </row>
    <row r="45" spans="1:8" s="38" customFormat="1" x14ac:dyDescent="0.2">
      <c r="A45" s="100"/>
      <c r="B45" s="12"/>
      <c r="C45" s="68" t="s">
        <v>21</v>
      </c>
      <c r="D45" s="69"/>
      <c r="E45" s="135"/>
      <c r="F45" s="119">
        <f>SUM(F29)</f>
        <v>0</v>
      </c>
      <c r="G45" s="70"/>
      <c r="H45" s="30"/>
    </row>
    <row r="46" spans="1:8" s="38" customFormat="1" x14ac:dyDescent="0.2">
      <c r="A46" s="100"/>
      <c r="B46" s="12"/>
      <c r="C46" s="68" t="s">
        <v>27</v>
      </c>
      <c r="D46" s="69"/>
      <c r="E46" s="135"/>
      <c r="F46" s="119">
        <f>SUM(F23+F25+F26)</f>
        <v>850.55</v>
      </c>
      <c r="G46" s="70"/>
      <c r="H46" s="30"/>
    </row>
    <row r="47" spans="1:8" s="38" customFormat="1" x14ac:dyDescent="0.2">
      <c r="A47" s="100"/>
      <c r="B47" s="12"/>
      <c r="C47" s="68" t="s">
        <v>28</v>
      </c>
      <c r="D47" s="69"/>
      <c r="E47" s="135"/>
      <c r="F47" s="119">
        <f>SUM(F6)</f>
        <v>1300</v>
      </c>
      <c r="G47" s="70"/>
      <c r="H47" s="30"/>
    </row>
    <row r="48" spans="1:8" s="38" customFormat="1" x14ac:dyDescent="0.2">
      <c r="A48" s="100"/>
      <c r="B48" s="12"/>
      <c r="C48" s="68" t="s">
        <v>13</v>
      </c>
      <c r="D48" s="69"/>
      <c r="E48" s="135"/>
      <c r="F48" s="119"/>
      <c r="G48" s="70"/>
      <c r="H48" s="30"/>
    </row>
    <row r="49" spans="1:8" s="38" customFormat="1" x14ac:dyDescent="0.2">
      <c r="A49" s="100"/>
      <c r="B49" s="12"/>
      <c r="C49" s="68" t="s">
        <v>29</v>
      </c>
      <c r="D49" s="69"/>
      <c r="E49" s="135"/>
      <c r="F49" s="119">
        <f>SUM(F8)</f>
        <v>150</v>
      </c>
      <c r="G49" s="70"/>
      <c r="H49" s="30"/>
    </row>
    <row r="50" spans="1:8" x14ac:dyDescent="0.2">
      <c r="A50" s="100"/>
      <c r="B50" s="12"/>
      <c r="C50" s="68" t="s">
        <v>30</v>
      </c>
      <c r="D50" s="69"/>
      <c r="E50" s="135"/>
      <c r="F50" s="119"/>
      <c r="G50" s="70"/>
      <c r="H50" s="72"/>
    </row>
    <row r="51" spans="1:8" s="38" customFormat="1" x14ac:dyDescent="0.2">
      <c r="A51" s="100"/>
      <c r="B51" s="12"/>
      <c r="C51" s="68" t="s">
        <v>148</v>
      </c>
      <c r="D51" s="69"/>
      <c r="E51" s="135"/>
      <c r="F51" s="119"/>
      <c r="G51" s="70"/>
      <c r="H51" s="72"/>
    </row>
    <row r="52" spans="1:8" s="38" customFormat="1" x14ac:dyDescent="0.2">
      <c r="A52" s="100"/>
      <c r="B52" s="12"/>
      <c r="C52" s="68" t="s">
        <v>76</v>
      </c>
      <c r="D52" s="69"/>
      <c r="E52" s="135"/>
      <c r="F52" s="119"/>
      <c r="G52" s="70"/>
      <c r="H52" s="72"/>
    </row>
    <row r="53" spans="1:8" s="38" customFormat="1" x14ac:dyDescent="0.2">
      <c r="A53" s="100"/>
      <c r="B53" s="12"/>
      <c r="C53" s="68" t="s">
        <v>32</v>
      </c>
      <c r="D53" s="69"/>
      <c r="E53" s="135"/>
      <c r="F53" s="119"/>
      <c r="G53" s="70"/>
      <c r="H53" s="81"/>
    </row>
    <row r="54" spans="1:8" s="38" customFormat="1" x14ac:dyDescent="0.2">
      <c r="A54" s="100"/>
      <c r="B54" s="12"/>
      <c r="C54" s="68" t="s">
        <v>33</v>
      </c>
      <c r="D54" s="69"/>
      <c r="E54" s="135"/>
      <c r="F54" s="119"/>
      <c r="G54" s="70"/>
      <c r="H54" s="81"/>
    </row>
    <row r="55" spans="1:8" s="38" customFormat="1" x14ac:dyDescent="0.2">
      <c r="A55" s="100"/>
      <c r="B55" s="12"/>
      <c r="C55" s="68" t="s">
        <v>34</v>
      </c>
      <c r="D55" s="69"/>
      <c r="E55" s="135"/>
      <c r="F55" s="119">
        <f>SUM(F21)</f>
        <v>42</v>
      </c>
      <c r="G55" s="70"/>
      <c r="H55" s="81"/>
    </row>
    <row r="56" spans="1:8" s="38" customFormat="1" x14ac:dyDescent="0.2">
      <c r="A56" s="100"/>
      <c r="B56" s="12"/>
      <c r="C56" s="68" t="s">
        <v>61</v>
      </c>
      <c r="D56" s="69"/>
      <c r="E56" s="135"/>
      <c r="F56" s="119">
        <f>SUM(F9)</f>
        <v>35</v>
      </c>
      <c r="G56" s="70"/>
      <c r="H56" s="72"/>
    </row>
    <row r="57" spans="1:8" s="38" customFormat="1" x14ac:dyDescent="0.2">
      <c r="A57" s="100"/>
      <c r="B57" s="63"/>
      <c r="C57" s="150" t="s">
        <v>35</v>
      </c>
      <c r="D57" s="69"/>
      <c r="E57" s="135"/>
      <c r="F57" s="119">
        <f>SUM(F12:F15)</f>
        <v>164.13</v>
      </c>
      <c r="G57" s="70"/>
      <c r="H57" s="72"/>
    </row>
    <row r="58" spans="1:8" s="38" customFormat="1" x14ac:dyDescent="0.2">
      <c r="A58" s="100"/>
      <c r="B58" s="63"/>
      <c r="C58" s="44" t="s">
        <v>36</v>
      </c>
      <c r="D58" s="69"/>
      <c r="E58" s="135"/>
      <c r="F58" s="119"/>
      <c r="G58" s="70"/>
      <c r="H58" s="72"/>
    </row>
    <row r="59" spans="1:8" s="38" customFormat="1" x14ac:dyDescent="0.2">
      <c r="A59" s="100"/>
      <c r="B59" s="63"/>
      <c r="C59" s="44" t="s">
        <v>8</v>
      </c>
      <c r="D59" s="69"/>
      <c r="E59" s="135"/>
      <c r="F59" s="119">
        <f>SUM(F41:F58)</f>
        <v>2764.9</v>
      </c>
      <c r="G59" s="70"/>
      <c r="H59" s="72"/>
    </row>
    <row r="60" spans="1:8" x14ac:dyDescent="0.2">
      <c r="A60" s="72"/>
      <c r="B60" s="109"/>
      <c r="C60" s="77"/>
      <c r="D60" s="69"/>
      <c r="E60" s="64"/>
      <c r="F60" s="132"/>
      <c r="G60" s="70"/>
      <c r="H60" s="72"/>
    </row>
    <row r="61" spans="1:8" x14ac:dyDescent="0.2">
      <c r="A61" s="72"/>
      <c r="B61" s="14"/>
      <c r="C61" s="77"/>
      <c r="D61" s="69"/>
      <c r="E61" s="40"/>
      <c r="F61" s="132"/>
      <c r="G61" s="70"/>
      <c r="H61" s="72"/>
    </row>
    <row r="62" spans="1:8" x14ac:dyDescent="0.2">
      <c r="A62" s="72"/>
      <c r="B62" s="14"/>
      <c r="C62" s="77"/>
      <c r="D62" s="69"/>
      <c r="E62" s="40"/>
      <c r="F62" s="132"/>
      <c r="G62" s="70"/>
      <c r="H62" s="72"/>
    </row>
    <row r="63" spans="1:8" x14ac:dyDescent="0.2">
      <c r="A63" s="72"/>
      <c r="B63" s="14"/>
      <c r="C63" s="85"/>
      <c r="D63" s="69"/>
      <c r="E63" s="40"/>
      <c r="F63" s="132"/>
      <c r="G63" s="70"/>
      <c r="H63" s="72"/>
    </row>
    <row r="64" spans="1:8" x14ac:dyDescent="0.2">
      <c r="A64" s="72"/>
      <c r="B64" s="14"/>
      <c r="F64" s="132"/>
      <c r="G64" s="70"/>
      <c r="H64" s="72"/>
    </row>
    <row r="65" spans="1:8" x14ac:dyDescent="0.2">
      <c r="A65" s="72"/>
      <c r="B65" s="14"/>
      <c r="F65" s="132"/>
      <c r="G65" s="70"/>
      <c r="H65" s="72"/>
    </row>
    <row r="66" spans="1:8" s="38" customFormat="1" x14ac:dyDescent="0.2">
      <c r="A66" s="72"/>
      <c r="B66" s="14"/>
      <c r="D66" s="178"/>
      <c r="F66" s="132"/>
      <c r="G66" s="70"/>
      <c r="H66" s="72"/>
    </row>
    <row r="67" spans="1:8" x14ac:dyDescent="0.2">
      <c r="A67" s="72"/>
      <c r="B67" s="14"/>
      <c r="F67" s="132"/>
      <c r="G67" s="70"/>
      <c r="H67" s="72"/>
    </row>
    <row r="68" spans="1:8" x14ac:dyDescent="0.2">
      <c r="A68" s="72"/>
      <c r="B68" s="14"/>
      <c r="F68" s="132"/>
      <c r="G68" s="70"/>
      <c r="H68" s="72"/>
    </row>
    <row r="92" spans="3:6" x14ac:dyDescent="0.2">
      <c r="C92" s="68" t="s">
        <v>33</v>
      </c>
    </row>
    <row r="93" spans="3:6" x14ac:dyDescent="0.2">
      <c r="C93" s="68" t="s">
        <v>34</v>
      </c>
    </row>
    <row r="94" spans="3:6" x14ac:dyDescent="0.2">
      <c r="C94" s="68" t="s">
        <v>35</v>
      </c>
      <c r="F94" s="165">
        <f>SUM(F56:F59)</f>
        <v>2964.03</v>
      </c>
    </row>
    <row r="95" spans="3:6" x14ac:dyDescent="0.2">
      <c r="C95" s="68" t="s">
        <v>36</v>
      </c>
    </row>
    <row r="96" spans="3:6" x14ac:dyDescent="0.2">
      <c r="C96" s="39" t="s">
        <v>8</v>
      </c>
      <c r="F96" s="165">
        <f>SUM(F92:F95)</f>
        <v>2964.03</v>
      </c>
    </row>
  </sheetData>
  <sortState ref="A6:I22">
    <sortCondition ref="A6"/>
  </sortState>
  <printOptions gridLines="1"/>
  <pageMargins left="0.74791666666666701" right="0.74791666666666701" top="0.98402777777777795" bottom="0.98402777777777795" header="0.51180555555555596" footer="0.51180555555555596"/>
  <pageSetup firstPageNumber="0" orientation="landscape" horizontalDpi="300" verticalDpi="300" r:id="rId1"/>
  <headerFooter alignWithMargins="0">
    <oddHeader>&amp;CSEPTEMBER</oddHeader>
    <oddFooter>&amp;L&amp;P OF &amp;N&amp;R&amp;D&amp;T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32</vt:i4>
      </vt:variant>
    </vt:vector>
  </HeadingPairs>
  <TitlesOfParts>
    <vt:vector size="45" baseType="lpstr">
      <vt:lpstr>JANUARY </vt:lpstr>
      <vt:lpstr>FEBRUARY </vt:lpstr>
      <vt:lpstr>MARCH </vt:lpstr>
      <vt:lpstr>APRIL </vt:lpstr>
      <vt:lpstr>MAY </vt:lpstr>
      <vt:lpstr>JUNE </vt:lpstr>
      <vt:lpstr>JULY </vt:lpstr>
      <vt:lpstr>AUGUST </vt:lpstr>
      <vt:lpstr>SEPTEMBER </vt:lpstr>
      <vt:lpstr>OCTOBER </vt:lpstr>
      <vt:lpstr>NOVEMBER </vt:lpstr>
      <vt:lpstr>DECEMBER</vt:lpstr>
      <vt:lpstr>Sheet1</vt:lpstr>
      <vt:lpstr>Excel_BuiltIn__FilterDatabase_3</vt:lpstr>
      <vt:lpstr>Excel_BuiltIn__FilterDatabase_3_1</vt:lpstr>
      <vt:lpstr>Excel_BuiltIn_Print_Area_6_1</vt:lpstr>
      <vt:lpstr>Excel_BuiltIn_Print_Area_6_1_1</vt:lpstr>
      <vt:lpstr>Excel_BuiltIn_Print_Area_6_1_1_1</vt:lpstr>
      <vt:lpstr>Excel_BuiltIn_Print_Area_6_1_1_1_1</vt:lpstr>
      <vt:lpstr>Excel_BuiltIn_Print_Area_7_1</vt:lpstr>
      <vt:lpstr>'APRIL '!Print_Area</vt:lpstr>
      <vt:lpstr>'AUGUST '!Print_Area</vt:lpstr>
      <vt:lpstr>DECEMBER!Print_Area</vt:lpstr>
      <vt:lpstr>'FEBRUARY '!Print_Area</vt:lpstr>
      <vt:lpstr>'JANUARY '!Print_Area</vt:lpstr>
      <vt:lpstr>'JULY '!Print_Area</vt:lpstr>
      <vt:lpstr>'JUNE '!Print_Area</vt:lpstr>
      <vt:lpstr>'MARCH '!Print_Area</vt:lpstr>
      <vt:lpstr>'MAY '!Print_Area</vt:lpstr>
      <vt:lpstr>'NOVEMBER '!Print_Area</vt:lpstr>
      <vt:lpstr>'OCTOBER '!Print_Area</vt:lpstr>
      <vt:lpstr>'SEPTEMBER '!Print_Area</vt:lpstr>
      <vt:lpstr>Sheet1!Print_Area</vt:lpstr>
      <vt:lpstr>'APRIL '!Print_Titles</vt:lpstr>
      <vt:lpstr>'AUGUST '!Print_Titles</vt:lpstr>
      <vt:lpstr>DECEMBER!Print_Titles</vt:lpstr>
      <vt:lpstr>'FEBRUARY '!Print_Titles</vt:lpstr>
      <vt:lpstr>'JANUARY '!Print_Titles</vt:lpstr>
      <vt:lpstr>'JULY '!Print_Titles</vt:lpstr>
      <vt:lpstr>'JUNE '!Print_Titles</vt:lpstr>
      <vt:lpstr>'MARCH '!Print_Titles</vt:lpstr>
      <vt:lpstr>'MAY '!Print_Titles</vt:lpstr>
      <vt:lpstr>'NOVEMBER '!Print_Titles</vt:lpstr>
      <vt:lpstr>'OCTOBER '!Print_Titles</vt:lpstr>
      <vt:lpstr>'SEPTEMBER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Harper</dc:creator>
  <cp:lastModifiedBy>Milton</cp:lastModifiedBy>
  <cp:revision>1</cp:revision>
  <cp:lastPrinted>2016-01-14T14:16:50Z</cp:lastPrinted>
  <dcterms:created xsi:type="dcterms:W3CDTF">2007-10-03T17:57:21Z</dcterms:created>
  <dcterms:modified xsi:type="dcterms:W3CDTF">2016-01-19T00:20:10Z</dcterms:modified>
</cp:coreProperties>
</file>